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60" windowWidth="19200" windowHeight="7290"/>
  </bookViews>
  <sheets>
    <sheet name="Меню лето" sheetId="2" r:id="rId1"/>
    <sheet name="Сырьё лето" sheetId="3" r:id="rId2"/>
  </sheets>
  <calcPr calcId="144525"/>
</workbook>
</file>

<file path=xl/calcChain.xml><?xml version="1.0" encoding="utf-8"?>
<calcChain xmlns="http://schemas.openxmlformats.org/spreadsheetml/2006/main">
  <c r="G68" i="2" l="1"/>
  <c r="F79" i="2" l="1"/>
  <c r="E79" i="2"/>
  <c r="D79" i="2"/>
  <c r="C79" i="2"/>
  <c r="G21" i="2" l="1"/>
  <c r="P12" i="2" l="1"/>
  <c r="G79" i="2"/>
  <c r="G103" i="2" l="1"/>
  <c r="F103" i="2"/>
  <c r="E103" i="2"/>
  <c r="D103" i="2"/>
  <c r="C98" i="2"/>
  <c r="E98" i="2"/>
  <c r="D98" i="2"/>
  <c r="D88" i="2"/>
  <c r="C88" i="2"/>
  <c r="G87" i="2"/>
  <c r="E88" i="2"/>
  <c r="F88" i="2"/>
  <c r="G83" i="2"/>
  <c r="E69" i="2"/>
  <c r="D69" i="2"/>
  <c r="C69" i="2"/>
  <c r="F69" i="2"/>
  <c r="E58" i="2"/>
  <c r="D58" i="2"/>
  <c r="C58" i="2"/>
  <c r="F58" i="2"/>
  <c r="F48" i="2"/>
  <c r="E48" i="2"/>
  <c r="D48" i="2"/>
  <c r="C48" i="2"/>
  <c r="G48" i="2"/>
  <c r="F39" i="2"/>
  <c r="E39" i="2"/>
  <c r="D39" i="2"/>
  <c r="C39" i="2"/>
  <c r="F30" i="2"/>
  <c r="E30" i="2"/>
  <c r="D30" i="2"/>
  <c r="C30" i="2"/>
  <c r="F21" i="2"/>
  <c r="E21" i="2"/>
  <c r="D21" i="2"/>
  <c r="F12" i="2"/>
  <c r="E12" i="2"/>
  <c r="D12" i="2"/>
  <c r="C12" i="2"/>
  <c r="G9" i="2"/>
  <c r="G69" i="2" l="1"/>
  <c r="G98" i="2"/>
  <c r="G12" i="2"/>
  <c r="G39" i="2"/>
  <c r="G30" i="2"/>
  <c r="G58" i="2"/>
  <c r="G86" i="2"/>
  <c r="G88" i="2" s="1"/>
  <c r="F98" i="2"/>
  <c r="AG111" i="3"/>
  <c r="AG100" i="3"/>
  <c r="AG91" i="3"/>
  <c r="AG79" i="3"/>
  <c r="AG68" i="3"/>
  <c r="AG57" i="3" l="1"/>
  <c r="AG47" i="3"/>
  <c r="AG37" i="3"/>
  <c r="AG26" i="3"/>
  <c r="AG16" i="3"/>
  <c r="K113" i="3" l="1"/>
  <c r="Q34" i="2" l="1"/>
  <c r="F152" i="3" l="1"/>
  <c r="I152" i="3" s="1"/>
  <c r="E152" i="3"/>
  <c r="H152" i="3" s="1"/>
  <c r="AG114" i="3" s="1"/>
  <c r="F151" i="3"/>
  <c r="I151" i="3" s="1"/>
  <c r="E151" i="3"/>
  <c r="H151" i="3" s="1"/>
  <c r="AF114" i="3" s="1"/>
  <c r="F150" i="3"/>
  <c r="I150" i="3" s="1"/>
  <c r="E150" i="3"/>
  <c r="H150" i="3" s="1"/>
  <c r="AE114" i="3" s="1"/>
  <c r="F149" i="3"/>
  <c r="I149" i="3" s="1"/>
  <c r="E149" i="3"/>
  <c r="H149" i="3" s="1"/>
  <c r="AD114" i="3" s="1"/>
  <c r="F148" i="3"/>
  <c r="I148" i="3" s="1"/>
  <c r="E148" i="3"/>
  <c r="H148" i="3" s="1"/>
  <c r="AC114" i="3" s="1"/>
  <c r="F147" i="3"/>
  <c r="I147" i="3" s="1"/>
  <c r="E147" i="3"/>
  <c r="H147" i="3" s="1"/>
  <c r="AB114" i="3" s="1"/>
  <c r="F146" i="3"/>
  <c r="I146" i="3" s="1"/>
  <c r="E146" i="3"/>
  <c r="H146" i="3" s="1"/>
  <c r="AA114" i="3" s="1"/>
  <c r="F145" i="3"/>
  <c r="I145" i="3" s="1"/>
  <c r="E145" i="3"/>
  <c r="H145" i="3" s="1"/>
  <c r="Z114" i="3" s="1"/>
  <c r="F144" i="3"/>
  <c r="I144" i="3" s="1"/>
  <c r="E144" i="3"/>
  <c r="H144" i="3" s="1"/>
  <c r="Y114" i="3" s="1"/>
  <c r="F143" i="3"/>
  <c r="I143" i="3" s="1"/>
  <c r="E143" i="3"/>
  <c r="H143" i="3" s="1"/>
  <c r="X114" i="3" s="1"/>
  <c r="F142" i="3"/>
  <c r="I142" i="3" s="1"/>
  <c r="E142" i="3"/>
  <c r="H142" i="3" s="1"/>
  <c r="W114" i="3" s="1"/>
  <c r="F141" i="3"/>
  <c r="I141" i="3" s="1"/>
  <c r="E141" i="3"/>
  <c r="H141" i="3" s="1"/>
  <c r="V114" i="3" s="1"/>
  <c r="F140" i="3"/>
  <c r="I140" i="3" s="1"/>
  <c r="E140" i="3"/>
  <c r="H140" i="3" s="1"/>
  <c r="U114" i="3" s="1"/>
  <c r="F139" i="3"/>
  <c r="I139" i="3" s="1"/>
  <c r="E139" i="3"/>
  <c r="H139" i="3" s="1"/>
  <c r="T114" i="3" s="1"/>
  <c r="F138" i="3"/>
  <c r="I138" i="3" s="1"/>
  <c r="E138" i="3"/>
  <c r="H138" i="3" s="1"/>
  <c r="S114" i="3" s="1"/>
  <c r="F137" i="3"/>
  <c r="I137" i="3" s="1"/>
  <c r="E137" i="3"/>
  <c r="H137" i="3" s="1"/>
  <c r="R114" i="3" s="1"/>
  <c r="F136" i="3"/>
  <c r="I136" i="3" s="1"/>
  <c r="E136" i="3"/>
  <c r="H136" i="3" s="1"/>
  <c r="Q114" i="3" s="1"/>
  <c r="F135" i="3"/>
  <c r="I135" i="3" s="1"/>
  <c r="E135" i="3"/>
  <c r="H135" i="3" s="1"/>
  <c r="P114" i="3" s="1"/>
  <c r="F134" i="3"/>
  <c r="I134" i="3" s="1"/>
  <c r="E134" i="3"/>
  <c r="H134" i="3" s="1"/>
  <c r="F133" i="3"/>
  <c r="I133" i="3" s="1"/>
  <c r="E133" i="3"/>
  <c r="H133" i="3" s="1"/>
  <c r="N114" i="3" s="1"/>
  <c r="F132" i="3"/>
  <c r="I132" i="3" s="1"/>
  <c r="E132" i="3"/>
  <c r="H132" i="3" s="1"/>
  <c r="M114" i="3" s="1"/>
  <c r="F131" i="3"/>
  <c r="I131" i="3" s="1"/>
  <c r="E131" i="3"/>
  <c r="H131" i="3" s="1"/>
  <c r="L114" i="3" s="1"/>
  <c r="F130" i="3"/>
  <c r="I130" i="3" s="1"/>
  <c r="E130" i="3"/>
  <c r="H130" i="3" s="1"/>
  <c r="K114" i="3" s="1"/>
  <c r="F129" i="3"/>
  <c r="I129" i="3" s="1"/>
  <c r="E129" i="3"/>
  <c r="H129" i="3" s="1"/>
  <c r="J114" i="3" s="1"/>
  <c r="F128" i="3"/>
  <c r="I128" i="3" s="1"/>
  <c r="E128" i="3"/>
  <c r="H128" i="3" s="1"/>
  <c r="I114" i="3" s="1"/>
  <c r="F127" i="3"/>
  <c r="I127" i="3" s="1"/>
  <c r="E127" i="3"/>
  <c r="H127" i="3" s="1"/>
  <c r="H114" i="3" s="1"/>
  <c r="F126" i="3"/>
  <c r="I126" i="3" s="1"/>
  <c r="E126" i="3"/>
  <c r="H126" i="3" s="1"/>
  <c r="G114" i="3" s="1"/>
  <c r="F125" i="3"/>
  <c r="I125" i="3" s="1"/>
  <c r="E125" i="3"/>
  <c r="H125" i="3" s="1"/>
  <c r="F114" i="3" s="1"/>
  <c r="F124" i="3"/>
  <c r="I124" i="3" s="1"/>
  <c r="E124" i="3"/>
  <c r="H124" i="3" s="1"/>
  <c r="E114" i="3" s="1"/>
  <c r="F123" i="3"/>
  <c r="I123" i="3" s="1"/>
  <c r="E123" i="3"/>
  <c r="H123" i="3" s="1"/>
  <c r="D114" i="3" s="1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P110" i="3"/>
  <c r="AG99" i="3"/>
  <c r="AF99" i="3"/>
  <c r="AE99" i="3"/>
  <c r="AD99" i="3"/>
  <c r="AC99" i="3"/>
  <c r="AB99" i="3"/>
  <c r="AA99" i="3"/>
  <c r="Y99" i="3"/>
  <c r="X99" i="3"/>
  <c r="V99" i="3"/>
  <c r="U99" i="3"/>
  <c r="T99" i="3"/>
  <c r="S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Z99" i="3"/>
  <c r="R99" i="3"/>
  <c r="W99" i="3"/>
  <c r="E99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F90" i="3"/>
  <c r="E90" i="3"/>
  <c r="D90" i="3"/>
  <c r="C90" i="3"/>
  <c r="G90" i="3"/>
  <c r="AG78" i="3"/>
  <c r="AF78" i="3"/>
  <c r="AE78" i="3"/>
  <c r="AD78" i="3"/>
  <c r="AC78" i="3"/>
  <c r="AB78" i="3"/>
  <c r="AA78" i="3"/>
  <c r="Z78" i="3"/>
  <c r="X78" i="3"/>
  <c r="W78" i="3"/>
  <c r="V78" i="3"/>
  <c r="U78" i="3"/>
  <c r="T78" i="3"/>
  <c r="S78" i="3"/>
  <c r="R78" i="3"/>
  <c r="P78" i="3"/>
  <c r="O78" i="3"/>
  <c r="N78" i="3"/>
  <c r="M78" i="3"/>
  <c r="L78" i="3"/>
  <c r="K78" i="3"/>
  <c r="I78" i="3"/>
  <c r="H78" i="3"/>
  <c r="G78" i="3"/>
  <c r="F78" i="3"/>
  <c r="D78" i="3"/>
  <c r="C78" i="3"/>
  <c r="Y78" i="3"/>
  <c r="Q78" i="3"/>
  <c r="J78" i="3"/>
  <c r="E7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Q67" i="3"/>
  <c r="P67" i="3"/>
  <c r="O67" i="3"/>
  <c r="M67" i="3"/>
  <c r="L67" i="3"/>
  <c r="K67" i="3"/>
  <c r="I67" i="3"/>
  <c r="H67" i="3"/>
  <c r="G67" i="3"/>
  <c r="F67" i="3"/>
  <c r="E67" i="3"/>
  <c r="D67" i="3"/>
  <c r="J67" i="3"/>
  <c r="R67" i="3"/>
  <c r="N67" i="3"/>
  <c r="C67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6" i="3"/>
  <c r="AG36" i="3"/>
  <c r="AF36" i="3"/>
  <c r="AE36" i="3"/>
  <c r="AE113" i="3" s="1"/>
  <c r="AD36" i="3"/>
  <c r="AC36" i="3"/>
  <c r="AB36" i="3"/>
  <c r="AA36" i="3"/>
  <c r="AA113" i="3" s="1"/>
  <c r="Z36" i="3"/>
  <c r="Y36" i="3"/>
  <c r="X36" i="3"/>
  <c r="W36" i="3"/>
  <c r="V36" i="3"/>
  <c r="U36" i="3"/>
  <c r="T36" i="3"/>
  <c r="S36" i="3"/>
  <c r="S113" i="3" s="1"/>
  <c r="R36" i="3"/>
  <c r="Q36" i="3"/>
  <c r="P36" i="3"/>
  <c r="O36" i="3"/>
  <c r="N36" i="3"/>
  <c r="M36" i="3"/>
  <c r="L36" i="3"/>
  <c r="J36" i="3"/>
  <c r="I36" i="3"/>
  <c r="H36" i="3"/>
  <c r="F36" i="3"/>
  <c r="E36" i="3"/>
  <c r="D36" i="3"/>
  <c r="C36" i="3"/>
  <c r="G3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I25" i="3"/>
  <c r="H25" i="3"/>
  <c r="G25" i="3"/>
  <c r="F25" i="3"/>
  <c r="E25" i="3"/>
  <c r="D25" i="3"/>
  <c r="C25" i="3"/>
  <c r="J19" i="3"/>
  <c r="J25" i="3" s="1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Q15" i="3"/>
  <c r="P15" i="3"/>
  <c r="O15" i="3"/>
  <c r="N15" i="3"/>
  <c r="M15" i="3"/>
  <c r="L15" i="3"/>
  <c r="K15" i="3"/>
  <c r="J15" i="3"/>
  <c r="I15" i="3"/>
  <c r="H15" i="3"/>
  <c r="F15" i="3"/>
  <c r="E15" i="3"/>
  <c r="D15" i="3"/>
  <c r="C15" i="3"/>
  <c r="R15" i="3"/>
  <c r="G15" i="3"/>
  <c r="J113" i="3" l="1"/>
  <c r="J116" i="3" s="1"/>
  <c r="W113" i="3"/>
  <c r="W116" i="3" s="1"/>
  <c r="G113" i="3"/>
  <c r="G116" i="3" s="1"/>
  <c r="P113" i="3"/>
  <c r="P116" i="3" s="1"/>
  <c r="X113" i="3"/>
  <c r="X116" i="3" s="1"/>
  <c r="AF113" i="3"/>
  <c r="AF116" i="3" s="1"/>
  <c r="H113" i="3"/>
  <c r="H116" i="3" s="1"/>
  <c r="M113" i="3"/>
  <c r="M116" i="3" s="1"/>
  <c r="Q113" i="3"/>
  <c r="Q116" i="3" s="1"/>
  <c r="U113" i="3"/>
  <c r="Y113" i="3"/>
  <c r="Y116" i="3" s="1"/>
  <c r="AC113" i="3"/>
  <c r="AC116" i="3" s="1"/>
  <c r="AG113" i="3"/>
  <c r="AG116" i="3" s="1"/>
  <c r="O113" i="3"/>
  <c r="O116" i="3" s="1"/>
  <c r="F113" i="3"/>
  <c r="F116" i="3" s="1"/>
  <c r="L113" i="3"/>
  <c r="L116" i="3" s="1"/>
  <c r="T113" i="3"/>
  <c r="T116" i="3" s="1"/>
  <c r="AB113" i="3"/>
  <c r="D113" i="3"/>
  <c r="I113" i="3"/>
  <c r="I116" i="3" s="1"/>
  <c r="N113" i="3"/>
  <c r="N116" i="3" s="1"/>
  <c r="R113" i="3"/>
  <c r="R116" i="3" s="1"/>
  <c r="V113" i="3"/>
  <c r="V116" i="3" s="1"/>
  <c r="Z113" i="3"/>
  <c r="Z116" i="3" s="1"/>
  <c r="AD113" i="3"/>
  <c r="E113" i="3"/>
  <c r="E116" i="3" s="1"/>
  <c r="AB116" i="3"/>
  <c r="D116" i="3"/>
  <c r="AD116" i="3"/>
  <c r="AE116" i="3"/>
  <c r="S116" i="3"/>
  <c r="AA116" i="3"/>
  <c r="U116" i="3"/>
  <c r="K116" i="3"/>
  <c r="P54" i="2"/>
  <c r="P58" i="2" s="1"/>
  <c r="E107" i="2"/>
  <c r="F107" i="2"/>
  <c r="H98" i="2"/>
  <c r="I98" i="2"/>
  <c r="J98" i="2"/>
  <c r="K98" i="2"/>
  <c r="L98" i="2"/>
  <c r="M98" i="2"/>
  <c r="N98" i="2"/>
  <c r="O98" i="2"/>
  <c r="P98" i="2"/>
  <c r="Q98" i="2"/>
  <c r="R98" i="2"/>
  <c r="I88" i="2"/>
  <c r="J88" i="2"/>
  <c r="K88" i="2"/>
  <c r="L88" i="2"/>
  <c r="M88" i="2"/>
  <c r="N88" i="2"/>
  <c r="O88" i="2"/>
  <c r="P88" i="2"/>
  <c r="Q88" i="2"/>
  <c r="R88" i="2"/>
  <c r="H79" i="2"/>
  <c r="I79" i="2"/>
  <c r="J79" i="2"/>
  <c r="K79" i="2"/>
  <c r="L79" i="2"/>
  <c r="M79" i="2"/>
  <c r="N79" i="2"/>
  <c r="O79" i="2"/>
  <c r="P79" i="2"/>
  <c r="Q79" i="2"/>
  <c r="R79" i="2"/>
  <c r="J69" i="2"/>
  <c r="K69" i="2"/>
  <c r="L69" i="2"/>
  <c r="M69" i="2"/>
  <c r="N69" i="2"/>
  <c r="O69" i="2"/>
  <c r="P69" i="2"/>
  <c r="Q69" i="2"/>
  <c r="R69" i="2"/>
  <c r="H58" i="2"/>
  <c r="I58" i="2"/>
  <c r="J58" i="2"/>
  <c r="K58" i="2"/>
  <c r="L58" i="2"/>
  <c r="M58" i="2"/>
  <c r="N58" i="2"/>
  <c r="O58" i="2"/>
  <c r="Q58" i="2"/>
  <c r="R58" i="2"/>
  <c r="H48" i="2"/>
  <c r="I48" i="2"/>
  <c r="J48" i="2"/>
  <c r="K48" i="2"/>
  <c r="L48" i="2"/>
  <c r="M48" i="2"/>
  <c r="N48" i="2"/>
  <c r="O48" i="2"/>
  <c r="P48" i="2"/>
  <c r="Q48" i="2"/>
  <c r="R48" i="2"/>
  <c r="H39" i="2"/>
  <c r="I39" i="2"/>
  <c r="J39" i="2"/>
  <c r="K39" i="2"/>
  <c r="L39" i="2"/>
  <c r="M39" i="2"/>
  <c r="N39" i="2"/>
  <c r="O39" i="2"/>
  <c r="P39" i="2"/>
  <c r="Q39" i="2"/>
  <c r="R39" i="2"/>
  <c r="H30" i="2"/>
  <c r="I30" i="2"/>
  <c r="J30" i="2"/>
  <c r="K30" i="2"/>
  <c r="L30" i="2"/>
  <c r="M30" i="2"/>
  <c r="N30" i="2"/>
  <c r="O30" i="2"/>
  <c r="P30" i="2"/>
  <c r="Q30" i="2"/>
  <c r="R30" i="2"/>
  <c r="I21" i="2"/>
  <c r="J21" i="2"/>
  <c r="K21" i="2"/>
  <c r="L21" i="2"/>
  <c r="M21" i="2"/>
  <c r="N21" i="2"/>
  <c r="O21" i="2"/>
  <c r="P21" i="2"/>
  <c r="Q21" i="2"/>
  <c r="R21" i="2"/>
  <c r="I12" i="2"/>
  <c r="J12" i="2"/>
  <c r="K12" i="2"/>
  <c r="L12" i="2"/>
  <c r="M12" i="2"/>
  <c r="N12" i="2"/>
  <c r="O12" i="2"/>
  <c r="Q12" i="2"/>
  <c r="R12" i="2"/>
  <c r="K116" i="2" l="1"/>
  <c r="E116" i="2"/>
  <c r="N116" i="2"/>
  <c r="J116" i="2"/>
  <c r="Q116" i="2"/>
  <c r="M116" i="2"/>
  <c r="O116" i="2"/>
  <c r="P116" i="2"/>
  <c r="L116" i="2"/>
  <c r="R116" i="2"/>
  <c r="F116" i="2"/>
  <c r="H12" i="2"/>
  <c r="I69" i="2" l="1"/>
  <c r="I116" i="2" s="1"/>
  <c r="H69" i="2"/>
  <c r="H86" i="2"/>
  <c r="H88" i="2" s="1"/>
  <c r="H20" i="2"/>
  <c r="H21" i="2" s="1"/>
  <c r="C107" i="2"/>
  <c r="H116" i="2" l="1"/>
  <c r="G107" i="2"/>
  <c r="G116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D114" i="2"/>
  <c r="D105" i="2"/>
  <c r="D107" i="2" s="1"/>
  <c r="D116" i="2" s="1"/>
</calcChain>
</file>

<file path=xl/sharedStrings.xml><?xml version="1.0" encoding="utf-8"?>
<sst xmlns="http://schemas.openxmlformats.org/spreadsheetml/2006/main" count="458" uniqueCount="193">
  <si>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</si>
  <si>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</si>
  <si>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</si>
  <si>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</si>
  <si>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</si>
  <si>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</si>
  <si>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</si>
  <si>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</si>
  <si>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</si>
  <si>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</si>
  <si>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</si>
  <si>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</si>
  <si>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</si>
  <si>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</si>
  <si>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</si>
  <si>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</si>
  <si>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</si>
  <si>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</si>
  <si>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</si>
  <si>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</si>
  <si>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</si>
  <si>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</si>
  <si>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</si>
  <si>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</si>
  <si>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</si>
  <si>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</si>
  <si>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</si>
  <si>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</si>
  <si>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</si>
  <si>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</si>
  <si>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</si>
  <si>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</si>
  <si>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</si>
  <si>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</si>
  <si>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</si>
  <si>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</si>
  <si>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Сметана</t>
  </si>
  <si>
    <t>Чай с лимоном</t>
  </si>
  <si>
    <t>Сыр</t>
  </si>
  <si>
    <t>В1</t>
  </si>
  <si>
    <t>С</t>
  </si>
  <si>
    <t>А</t>
  </si>
  <si>
    <t>Е</t>
  </si>
  <si>
    <t>В2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</si>
  <si>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</si>
  <si>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</si>
  <si>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</si>
  <si>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</si>
  <si>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</si>
  <si>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</si>
  <si>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</si>
  <si>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</si>
  <si>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</si>
  <si>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</si>
  <si>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</si>
  <si>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</si>
  <si>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</si>
  <si>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</si>
  <si>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</si>
  <si>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</si>
  <si>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</si>
  <si>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</si>
  <si>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</si>
  <si>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</si>
  <si>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</si>
  <si>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</si>
  <si>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</si>
  <si>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</si>
  <si>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</si>
  <si>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</si>
  <si>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</si>
  <si>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</si>
  <si>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</si>
  <si>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</si>
  <si>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</si>
  <si>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</si>
  <si>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</si>
  <si>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</si>
  <si>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</si>
  <si>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</si>
  <si>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Чай с сахаром </t>
  </si>
  <si>
    <t xml:space="preserve">Молоко сгущенное </t>
  </si>
  <si>
    <t>Фруктовый чай</t>
  </si>
  <si>
    <t>завтрак 25 %</t>
  </si>
  <si>
    <t>Норма по СанПин</t>
  </si>
  <si>
    <t>Йод (мг)</t>
  </si>
  <si>
    <t>Цинк (мг)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</si>
  <si>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</si>
  <si>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</si>
  <si>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</si>
  <si>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</si>
  <si>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</si>
  <si>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</si>
  <si>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</si>
  <si>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</si>
  <si>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</si>
  <si>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</si>
  <si>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</si>
  <si>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</si>
  <si>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</si>
  <si>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</si>
  <si>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</si>
  <si>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</si>
  <si>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</si>
  <si>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 xml:space="preserve">Каша жидкая молочная (рисовая) </t>
  </si>
  <si>
    <t>Сок натуральный (яблочный)</t>
  </si>
  <si>
    <t>Хлеб ржаной йодированный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</si>
  <si>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</si>
  <si>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</si>
  <si>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</si>
  <si>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</si>
  <si>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</si>
  <si>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</si>
  <si>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</si>
  <si>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</si>
  <si>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</si>
  <si>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</si>
  <si>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</si>
  <si>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</si>
  <si>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</si>
  <si>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</si>
  <si>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</si>
  <si>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</si>
  <si>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</si>
  <si>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</si>
  <si>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</si>
  <si>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</si>
  <si>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</si>
  <si>
    <t>54-1з</t>
  </si>
  <si>
    <t>сыр Российский</t>
  </si>
  <si>
    <t>масло сливочное</t>
  </si>
  <si>
    <t>54-25.1к.</t>
  </si>
  <si>
    <t>Яблоко</t>
  </si>
  <si>
    <t>54-2з</t>
  </si>
  <si>
    <t>Нарезка из  свежих  огурцов</t>
  </si>
  <si>
    <t>54-9м</t>
  </si>
  <si>
    <t xml:space="preserve">Жаркое по-домашнему   </t>
  </si>
  <si>
    <t>54-19гн</t>
  </si>
  <si>
    <t>Икра свекольная</t>
  </si>
  <si>
    <t>54-5м</t>
  </si>
  <si>
    <t>54-23гн</t>
  </si>
  <si>
    <t>54-3з</t>
  </si>
  <si>
    <t>Нарезка из  свежих  помидор</t>
  </si>
  <si>
    <t>54-9р</t>
  </si>
  <si>
    <t>54-11г</t>
  </si>
  <si>
    <t>54-3гн</t>
  </si>
  <si>
    <t>Булка с повидлом промышленного производства</t>
  </si>
  <si>
    <t>икра кабачковая</t>
  </si>
  <si>
    <t>54-2о</t>
  </si>
  <si>
    <t>Груша</t>
  </si>
  <si>
    <t>54-4м</t>
  </si>
  <si>
    <t>Котлеты  из говяденыы</t>
  </si>
  <si>
    <t>54-9г</t>
  </si>
  <si>
    <t>54-12з</t>
  </si>
  <si>
    <t>Икра морковная тушеная</t>
  </si>
  <si>
    <t>Печенье Юбилейное</t>
  </si>
  <si>
    <t>Сок  натуральный (яблочный)</t>
  </si>
  <si>
    <t>53-19з</t>
  </si>
  <si>
    <t>54-1г</t>
  </si>
  <si>
    <t xml:space="preserve">макароны отварные </t>
  </si>
  <si>
    <t xml:space="preserve">Омлет сзеленым горошком       </t>
  </si>
  <si>
    <t>54-4т</t>
  </si>
  <si>
    <t>Пудинг из творога с яблоками</t>
  </si>
  <si>
    <t xml:space="preserve">Рыба запеченная с молочным соусом    </t>
  </si>
  <si>
    <t>54-1с</t>
  </si>
  <si>
    <t xml:space="preserve">54-21гн </t>
  </si>
  <si>
    <t>54-2гн</t>
  </si>
  <si>
    <t>пром.</t>
  </si>
  <si>
    <t>54-16м</t>
  </si>
  <si>
    <t>54-15з</t>
  </si>
  <si>
    <t>54-3р</t>
  </si>
  <si>
    <t>котлета рыбная</t>
  </si>
  <si>
    <t>Каша  гречневая рассыпчатая</t>
  </si>
  <si>
    <t>54-4г</t>
  </si>
  <si>
    <t>54-23м</t>
  </si>
  <si>
    <t>биточек из курицы</t>
  </si>
  <si>
    <t>54-6г</t>
  </si>
  <si>
    <t>Рис отварной</t>
  </si>
  <si>
    <t>Котлеты рубленные из кур, запеченные с соусом молочным   90/20</t>
  </si>
  <si>
    <t>мандарин</t>
  </si>
  <si>
    <t xml:space="preserve"> сыром "Голландский"</t>
  </si>
  <si>
    <t xml:space="preserve">  масло сливочное</t>
  </si>
  <si>
    <t xml:space="preserve"> </t>
  </si>
  <si>
    <t>субпродукты</t>
  </si>
  <si>
    <t>Котлеты  из говядены</t>
  </si>
  <si>
    <t>Кофейный напиток с молоком</t>
  </si>
  <si>
    <t>банан</t>
  </si>
  <si>
    <t xml:space="preserve">Омлет      </t>
  </si>
  <si>
    <t>54-1о</t>
  </si>
  <si>
    <t xml:space="preserve">котлета рыбная  </t>
  </si>
  <si>
    <t>54-5с</t>
  </si>
  <si>
    <t>соус молочный</t>
  </si>
  <si>
    <t xml:space="preserve">Меню завтраков для обучающихся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</si>
</sst>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5" fillId="9" borderId="1" xfId="0" applyNumberFormat="1" applyFont="1" applyFill="1" applyBorder="1" applyAlignment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2" fontId="1" fillId="4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/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2" fontId="3" fillId="4" borderId="5" xfId="0" applyNumberFormat="1" applyFont="1" applyFill="1" applyBorder="1"/>
    <xf numFmtId="2" fontId="3" fillId="0" borderId="1" xfId="0" applyNumberFormat="1" applyFont="1" applyBorder="1"/>
    <xf numFmtId="2" fontId="4" fillId="3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/>
    <xf numFmtId="2" fontId="11" fillId="4" borderId="4" xfId="0" applyNumberFormat="1" applyFont="1" applyFill="1" applyBorder="1"/>
    <xf numFmtId="2" fontId="11" fillId="4" borderId="8" xfId="0" applyNumberFormat="1" applyFont="1" applyFill="1" applyBorder="1"/>
    <xf numFmtId="2" fontId="11" fillId="0" borderId="3" xfId="0" applyNumberFormat="1" applyFont="1" applyBorder="1"/>
    <xf numFmtId="2" fontId="6" fillId="4" borderId="4" xfId="0" applyNumberFormat="1" applyFont="1" applyFill="1" applyBorder="1"/>
    <xf numFmtId="2" fontId="6" fillId="4" borderId="8" xfId="0" applyNumberFormat="1" applyFont="1" applyFill="1" applyBorder="1"/>
    <xf numFmtId="2" fontId="7" fillId="0" borderId="1" xfId="0" applyNumberFormat="1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left" vertical="center"/>
    </xf>
    <xf numFmtId="2" fontId="7" fillId="0" borderId="3" xfId="0" applyNumberFormat="1" applyFont="1" applyBorder="1" applyAlignment="1">
      <alignment horizontal="left" vertical="center"/>
    </xf>
    <xf numFmtId="12" fontId="5" fillId="0" borderId="1" xfId="0" applyNumberFormat="1" applyFont="1" applyFill="1" applyBorder="1" applyAlignment="1">
      <alignment wrapText="1"/>
    </xf>
    <xf numFmtId="2" fontId="12" fillId="0" borderId="1" xfId="0" applyNumberFormat="1" applyFont="1" applyBorder="1"/>
    <xf numFmtId="2" fontId="4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2" fontId="5" fillId="7" borderId="1" xfId="0" applyNumberFormat="1" applyFont="1" applyFill="1" applyBorder="1" applyAlignment="1">
      <alignment wrapText="1"/>
    </xf>
    <xf numFmtId="2" fontId="5" fillId="7" borderId="1" xfId="0" applyNumberFormat="1" applyFont="1" applyFill="1" applyBorder="1"/>
    <xf numFmtId="0" fontId="5" fillId="0" borderId="1" xfId="0" applyFont="1" applyBorder="1" applyAlignment="1">
      <alignment horizontal="right"/>
    </xf>
    <xf numFmtId="0" fontId="13" fillId="4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13" fillId="0" borderId="2" xfId="0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Alignment="1">
      <alignment horizontal="center" wrapText="1"/>
    </xf>
    <xf numFmtId="2" fontId="13" fillId="0" borderId="2" xfId="0" applyNumberFormat="1" applyFont="1" applyFill="1" applyBorder="1" applyAlignment="1">
      <alignment wrapText="1"/>
    </xf>
    <xf numFmtId="12" fontId="13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/>
    </xf>
    <xf numFmtId="2" fontId="13" fillId="4" borderId="1" xfId="0" applyNumberFormat="1" applyFont="1" applyFill="1" applyBorder="1" applyAlignment="1">
      <alignment wrapText="1"/>
    </xf>
    <xf numFmtId="2" fontId="13" fillId="0" borderId="5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>
      <alignment horizontal="left" wrapText="1"/>
    </xf>
    <xf numFmtId="0" fontId="5" fillId="0" borderId="0" xfId="0" applyNumberFormat="1" applyFont="1" applyFill="1" applyAlignment="1">
      <alignment horizontal="left" wrapText="1"/>
    </xf>
    <xf numFmtId="0" fontId="5" fillId="4" borderId="1" xfId="0" applyNumberFormat="1" applyFont="1" applyFill="1" applyBorder="1" applyAlignment="1">
      <alignment horizontal="left" wrapText="1"/>
    </xf>
    <xf numFmtId="0" fontId="6" fillId="0" borderId="0" xfId="0" applyNumberFormat="1" applyFont="1" applyFill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left" wrapText="1"/>
    </xf>
    <xf numFmtId="0" fontId="4" fillId="4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5" borderId="1" xfId="0" applyNumberFormat="1" applyFont="1" applyFill="1" applyBorder="1" applyAlignment="1">
      <alignment horizont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8"/>
  <sheetViews>
    <sheetView tabSelected="1" zoomScale="66" zoomScaleNormal="66" workbookViewId="0">
      <selection activeCell="C14" sqref="C14"/>
    </sheetView>
  </sheetViews>
  <sheetFormatPr defaultColWidth="9.28515625" defaultRowHeight="15.75" customHeight="1" x14ac:dyDescent="0.25"/>
  <cols>
    <col min="1" max="1" width="12.42578125" style="84" customWidth="1"/>
    <col min="2" max="2" width="44.7109375" style="43" customWidth="1"/>
    <col min="3" max="3" width="10.140625" style="42" customWidth="1"/>
    <col min="4" max="6" width="9.28515625" style="42"/>
    <col min="7" max="7" width="14" style="42" customWidth="1"/>
    <col min="8" max="10" width="9.28515625" style="42" customWidth="1"/>
    <col min="11" max="15" width="9.28515625" style="42"/>
    <col min="16" max="16" width="11" style="42" customWidth="1"/>
    <col min="17" max="17" width="10.28515625" style="42" customWidth="1"/>
    <col min="18" max="18" width="9.28515625" style="44"/>
    <col min="19" max="36" width="9.28515625" style="124"/>
    <col min="37" max="37" width="9.28515625" style="94"/>
    <col min="38" max="16384" width="9.28515625" style="44"/>
  </cols>
  <sheetData>
    <row r="1" spans="1:37" s="107" customFormat="1" ht="15.75" customHeight="1" x14ac:dyDescent="0.3">
      <c r="A1" s="102"/>
      <c r="B1" s="103" t="s">
        <v>192</v>
      </c>
      <c r="C1" s="104"/>
      <c r="D1" s="104"/>
      <c r="E1" s="104"/>
      <c r="F1" s="104"/>
      <c r="G1" s="105"/>
      <c r="H1" s="144"/>
      <c r="I1" s="144"/>
      <c r="J1" s="144"/>
      <c r="K1" s="144"/>
      <c r="L1" s="144"/>
      <c r="M1" s="145"/>
      <c r="N1" s="146"/>
      <c r="O1" s="146"/>
      <c r="P1" s="146"/>
      <c r="Q1" s="146"/>
      <c r="R1" s="147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06"/>
    </row>
    <row r="2" spans="1:37" ht="15.75" customHeight="1" x14ac:dyDescent="0.25">
      <c r="G2" s="93"/>
      <c r="H2" s="54"/>
      <c r="I2" s="54"/>
      <c r="J2" s="54"/>
      <c r="K2" s="54"/>
      <c r="L2" s="54"/>
      <c r="M2" s="148"/>
      <c r="N2" s="149"/>
      <c r="O2" s="149"/>
      <c r="P2" s="149"/>
      <c r="Q2" s="149"/>
      <c r="R2" s="120"/>
    </row>
    <row r="3" spans="1:37" s="39" customFormat="1" ht="15.75" customHeight="1" x14ac:dyDescent="0.25">
      <c r="A3" s="83"/>
      <c r="B3" s="39" t="s">
        <v>91</v>
      </c>
      <c r="G3" s="40"/>
      <c r="H3" s="150"/>
      <c r="I3" s="150"/>
      <c r="J3" s="150"/>
      <c r="K3" s="150"/>
      <c r="L3" s="150"/>
      <c r="M3" s="151"/>
      <c r="N3" s="152"/>
      <c r="O3" s="152"/>
      <c r="P3" s="152"/>
      <c r="Q3" s="152"/>
      <c r="R3" s="153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41"/>
    </row>
    <row r="4" spans="1:37" ht="25.5" customHeight="1" x14ac:dyDescent="0.25">
      <c r="D4" s="195" t="s">
        <v>120</v>
      </c>
      <c r="E4" s="195"/>
      <c r="F4" s="195"/>
      <c r="G4" s="192" t="s">
        <v>121</v>
      </c>
      <c r="H4" s="195" t="s">
        <v>122</v>
      </c>
      <c r="I4" s="195"/>
      <c r="J4" s="195"/>
      <c r="K4" s="195"/>
      <c r="L4" s="195"/>
      <c r="M4" s="196" t="s">
        <v>123</v>
      </c>
      <c r="N4" s="197"/>
      <c r="O4" s="197"/>
      <c r="P4" s="197"/>
      <c r="Q4" s="197"/>
      <c r="R4" s="198"/>
    </row>
    <row r="5" spans="1:37" ht="33.75" customHeight="1" x14ac:dyDescent="0.25">
      <c r="A5" s="189" t="s">
        <v>93</v>
      </c>
      <c r="B5" s="190"/>
      <c r="C5" s="45"/>
      <c r="D5" s="143" t="s">
        <v>0</v>
      </c>
      <c r="E5" s="143" t="s">
        <v>1</v>
      </c>
      <c r="F5" s="143" t="s">
        <v>2</v>
      </c>
      <c r="G5" s="193"/>
      <c r="H5" s="156" t="s">
        <v>39</v>
      </c>
      <c r="I5" s="156" t="s">
        <v>43</v>
      </c>
      <c r="J5" s="156" t="s">
        <v>40</v>
      </c>
      <c r="K5" s="156" t="s">
        <v>41</v>
      </c>
      <c r="L5" s="156" t="s">
        <v>42</v>
      </c>
      <c r="M5" s="156" t="s">
        <v>44</v>
      </c>
      <c r="N5" s="156" t="s">
        <v>45</v>
      </c>
      <c r="O5" s="156" t="s">
        <v>46</v>
      </c>
      <c r="P5" s="156" t="s">
        <v>47</v>
      </c>
      <c r="Q5" s="156" t="s">
        <v>86</v>
      </c>
      <c r="R5" s="156" t="s">
        <v>85</v>
      </c>
    </row>
    <row r="6" spans="1:37" s="48" customFormat="1" ht="15.75" customHeight="1" x14ac:dyDescent="0.25">
      <c r="A6" s="179" t="s">
        <v>167</v>
      </c>
      <c r="B6" s="46" t="s">
        <v>4</v>
      </c>
      <c r="C6" s="46">
        <v>60</v>
      </c>
      <c r="D6" s="42">
        <v>4.5999999999999996</v>
      </c>
      <c r="E6" s="42">
        <v>0.5</v>
      </c>
      <c r="F6" s="42">
        <v>29.5</v>
      </c>
      <c r="G6" s="42">
        <v>140.6</v>
      </c>
      <c r="H6" s="47">
        <v>5.3999999999999999E-2</v>
      </c>
      <c r="I6" s="47">
        <v>0.47199999999999998</v>
      </c>
      <c r="J6" s="47">
        <v>0.11</v>
      </c>
      <c r="K6" s="47">
        <v>0.62</v>
      </c>
      <c r="L6" s="47">
        <v>0.215</v>
      </c>
      <c r="M6" s="47">
        <v>137.19999999999999</v>
      </c>
      <c r="N6" s="47">
        <v>79</v>
      </c>
      <c r="O6" s="47">
        <v>10.9</v>
      </c>
      <c r="P6" s="47">
        <v>0.6</v>
      </c>
      <c r="Q6" s="47">
        <v>1.32</v>
      </c>
      <c r="R6" s="47">
        <v>0</v>
      </c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18"/>
    </row>
    <row r="7" spans="1:37" ht="15.75" customHeight="1" x14ac:dyDescent="0.25">
      <c r="A7" s="180" t="s">
        <v>128</v>
      </c>
      <c r="B7" s="56" t="s">
        <v>129</v>
      </c>
      <c r="C7" s="56">
        <v>15</v>
      </c>
      <c r="D7" s="47">
        <v>3.5</v>
      </c>
      <c r="E7" s="47">
        <v>4.4000000000000004</v>
      </c>
      <c r="F7" s="47">
        <v>0</v>
      </c>
      <c r="G7" s="47">
        <v>53.7</v>
      </c>
      <c r="H7" s="47">
        <v>9.4500000000000001E-3</v>
      </c>
      <c r="I7" s="47">
        <v>2.1000000000000001E-2</v>
      </c>
      <c r="J7" s="47">
        <v>0.189</v>
      </c>
      <c r="K7" s="47">
        <v>0.03</v>
      </c>
      <c r="L7" s="47">
        <v>0</v>
      </c>
      <c r="M7" s="47">
        <v>21.630000000000003</v>
      </c>
      <c r="N7" s="47">
        <v>22.8795</v>
      </c>
      <c r="O7" s="47">
        <v>5.0925000000000002</v>
      </c>
      <c r="P7" s="47">
        <v>7.350000000000001E-2</v>
      </c>
      <c r="Q7" s="47">
        <v>1.1000000000000001</v>
      </c>
      <c r="R7" s="47">
        <v>0</v>
      </c>
    </row>
    <row r="8" spans="1:37" s="48" customFormat="1" ht="15.75" customHeight="1" x14ac:dyDescent="0.25">
      <c r="A8" s="179" t="s">
        <v>157</v>
      </c>
      <c r="B8" s="56" t="s">
        <v>130</v>
      </c>
      <c r="C8" s="56">
        <v>10</v>
      </c>
      <c r="D8" s="47">
        <v>0.1</v>
      </c>
      <c r="E8" s="47">
        <v>7.2</v>
      </c>
      <c r="F8" s="47">
        <v>0.1</v>
      </c>
      <c r="G8" s="47">
        <v>66.099999999999994</v>
      </c>
      <c r="H8" s="50">
        <v>0</v>
      </c>
      <c r="I8" s="50">
        <v>0.01</v>
      </c>
      <c r="J8" s="50">
        <v>0.13</v>
      </c>
      <c r="K8" s="50">
        <v>45</v>
      </c>
      <c r="L8" s="50">
        <v>0</v>
      </c>
      <c r="M8" s="50">
        <v>2.4</v>
      </c>
      <c r="N8" s="50">
        <v>3</v>
      </c>
      <c r="O8" s="50">
        <v>21.34</v>
      </c>
      <c r="P8" s="50">
        <v>0.02</v>
      </c>
      <c r="Q8" s="47">
        <v>0.5</v>
      </c>
      <c r="R8" s="47">
        <v>0</v>
      </c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18"/>
    </row>
    <row r="9" spans="1:37" s="47" customFormat="1" ht="17.25" customHeight="1" x14ac:dyDescent="0.25">
      <c r="A9" s="175" t="s">
        <v>131</v>
      </c>
      <c r="B9" s="49" t="s">
        <v>104</v>
      </c>
      <c r="C9" s="49">
        <v>200</v>
      </c>
      <c r="D9" s="47">
        <v>5.3</v>
      </c>
      <c r="E9" s="47">
        <v>5.4</v>
      </c>
      <c r="F9" s="47">
        <v>28.7</v>
      </c>
      <c r="G9" s="47">
        <f t="shared" ref="G9" si="0">F9*4+E9*9+D9*4</f>
        <v>184.6</v>
      </c>
      <c r="H9" s="47">
        <v>0.05</v>
      </c>
      <c r="I9" s="47">
        <v>0.15</v>
      </c>
      <c r="J9" s="47">
        <v>0.61</v>
      </c>
      <c r="K9" s="47">
        <v>26.4</v>
      </c>
      <c r="L9" s="47">
        <v>0.22</v>
      </c>
      <c r="M9" s="47">
        <v>149</v>
      </c>
      <c r="N9" s="47">
        <v>134</v>
      </c>
      <c r="O9" s="47">
        <v>2.8</v>
      </c>
      <c r="P9" s="47">
        <v>0.42</v>
      </c>
      <c r="Q9" s="47">
        <v>0.14699999999999999</v>
      </c>
      <c r="R9" s="47">
        <v>51</v>
      </c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19"/>
    </row>
    <row r="10" spans="1:37" s="47" customFormat="1" ht="15.75" customHeight="1" x14ac:dyDescent="0.25">
      <c r="A10" s="179" t="s">
        <v>165</v>
      </c>
      <c r="B10" s="46" t="s">
        <v>6</v>
      </c>
      <c r="C10" s="46">
        <v>200</v>
      </c>
      <c r="D10" s="50">
        <v>4.5999999999999996</v>
      </c>
      <c r="E10" s="50">
        <v>3.6</v>
      </c>
      <c r="F10" s="50">
        <v>12.6</v>
      </c>
      <c r="G10" s="47">
        <v>100.4</v>
      </c>
      <c r="H10" s="50">
        <v>0.04</v>
      </c>
      <c r="I10" s="50">
        <v>0.17</v>
      </c>
      <c r="J10" s="50">
        <v>0.68</v>
      </c>
      <c r="K10" s="50">
        <v>17.3</v>
      </c>
      <c r="L10" s="50">
        <v>0.33</v>
      </c>
      <c r="M10" s="50">
        <v>143</v>
      </c>
      <c r="N10" s="50">
        <v>130</v>
      </c>
      <c r="O10" s="50">
        <v>34</v>
      </c>
      <c r="P10" s="50">
        <v>1.9</v>
      </c>
      <c r="Q10" s="47">
        <v>0.48</v>
      </c>
      <c r="R10" s="47">
        <v>12</v>
      </c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19"/>
    </row>
    <row r="11" spans="1:37" s="47" customFormat="1" ht="15.75" customHeight="1" x14ac:dyDescent="0.25">
      <c r="A11" s="179" t="s">
        <v>167</v>
      </c>
      <c r="B11" s="46" t="s">
        <v>132</v>
      </c>
      <c r="C11" s="46">
        <v>120</v>
      </c>
      <c r="D11" s="50">
        <v>0.5</v>
      </c>
      <c r="E11" s="50">
        <v>0.5</v>
      </c>
      <c r="F11" s="50">
        <v>11.8</v>
      </c>
      <c r="G11" s="47">
        <v>53.3</v>
      </c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19"/>
    </row>
    <row r="12" spans="1:37" ht="15.75" customHeight="1" x14ac:dyDescent="0.25">
      <c r="A12" s="87"/>
      <c r="B12" s="51" t="s">
        <v>21</v>
      </c>
      <c r="C12" s="52">
        <f>SUM(C6:C11)</f>
        <v>605</v>
      </c>
      <c r="D12" s="52">
        <f>SUM(D6:D11)</f>
        <v>18.600000000000001</v>
      </c>
      <c r="E12" s="52">
        <f>SUM(E6:E11)</f>
        <v>21.6</v>
      </c>
      <c r="F12" s="52">
        <f>SUM(F6:F11)</f>
        <v>82.699999999999989</v>
      </c>
      <c r="G12" s="52">
        <f>SUM(G6:G11)</f>
        <v>598.69999999999993</v>
      </c>
      <c r="H12" s="52">
        <f t="shared" ref="H12:O12" si="1">SUM(H6:H10)</f>
        <v>0.15345</v>
      </c>
      <c r="I12" s="52">
        <f t="shared" si="1"/>
        <v>0.82300000000000006</v>
      </c>
      <c r="J12" s="52">
        <f t="shared" si="1"/>
        <v>1.7189999999999999</v>
      </c>
      <c r="K12" s="52">
        <f t="shared" si="1"/>
        <v>89.35</v>
      </c>
      <c r="L12" s="52">
        <f t="shared" si="1"/>
        <v>0.76500000000000001</v>
      </c>
      <c r="M12" s="52">
        <f t="shared" si="1"/>
        <v>453.23</v>
      </c>
      <c r="N12" s="52">
        <f t="shared" si="1"/>
        <v>368.87950000000001</v>
      </c>
      <c r="O12" s="52">
        <f t="shared" si="1"/>
        <v>74.132499999999993</v>
      </c>
      <c r="P12" s="52">
        <f>SUM(P6:P11)</f>
        <v>3.0134999999999996</v>
      </c>
      <c r="Q12" s="52">
        <f>SUM(Q6:Q10)</f>
        <v>3.5469999999999997</v>
      </c>
      <c r="R12" s="52">
        <f>SUM(R6:R10)</f>
        <v>63</v>
      </c>
    </row>
    <row r="13" spans="1:37" s="55" customFormat="1" ht="15.75" customHeight="1" x14ac:dyDescent="0.25">
      <c r="A13" s="88"/>
      <c r="B13" s="157" t="s">
        <v>84</v>
      </c>
      <c r="C13" s="53"/>
      <c r="D13" s="54">
        <v>19.25</v>
      </c>
      <c r="E13" s="54">
        <v>19.75</v>
      </c>
      <c r="F13" s="54">
        <v>83.75</v>
      </c>
      <c r="G13" s="54">
        <v>587.5</v>
      </c>
      <c r="H13" s="54">
        <v>0.3</v>
      </c>
      <c r="I13" s="54">
        <v>0.35</v>
      </c>
      <c r="J13" s="54">
        <v>15</v>
      </c>
      <c r="K13" s="54">
        <v>0.17499999999999999</v>
      </c>
      <c r="L13" s="54">
        <v>2.5</v>
      </c>
      <c r="M13" s="54">
        <v>275</v>
      </c>
      <c r="N13" s="54">
        <v>412.5</v>
      </c>
      <c r="O13" s="54">
        <v>62.5</v>
      </c>
      <c r="P13" s="54">
        <v>3</v>
      </c>
      <c r="Q13" s="54">
        <v>2.5</v>
      </c>
      <c r="R13" s="54">
        <v>2.5000000000000001E-2</v>
      </c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0"/>
    </row>
    <row r="14" spans="1:37" ht="15.75" customHeight="1" x14ac:dyDescent="0.25">
      <c r="A14" s="191" t="s">
        <v>94</v>
      </c>
      <c r="B14" s="191"/>
      <c r="C14" s="160"/>
      <c r="D14" s="160"/>
      <c r="E14" s="160"/>
      <c r="F14" s="160"/>
      <c r="G14" s="160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</row>
    <row r="15" spans="1:37" ht="15.75" customHeight="1" x14ac:dyDescent="0.25">
      <c r="A15" s="181" t="s">
        <v>133</v>
      </c>
      <c r="B15" s="56" t="s">
        <v>134</v>
      </c>
      <c r="C15" s="46">
        <v>60</v>
      </c>
      <c r="D15" s="50">
        <v>0.5</v>
      </c>
      <c r="E15" s="50">
        <v>0.1</v>
      </c>
      <c r="F15" s="50">
        <v>1.5</v>
      </c>
      <c r="G15" s="50">
        <v>8.5</v>
      </c>
      <c r="H15" s="50">
        <v>4.8000000000000001E-2</v>
      </c>
      <c r="I15" s="50">
        <v>2.4E-2</v>
      </c>
      <c r="J15" s="50">
        <v>12.6</v>
      </c>
      <c r="K15" s="50">
        <v>0</v>
      </c>
      <c r="L15" s="50">
        <v>0.5</v>
      </c>
      <c r="M15" s="50">
        <v>10.08</v>
      </c>
      <c r="N15" s="50">
        <v>18.72</v>
      </c>
      <c r="O15" s="50">
        <v>14.4</v>
      </c>
      <c r="P15" s="50">
        <v>0.64800000000000002</v>
      </c>
      <c r="Q15" s="44">
        <v>0.10199999999999999</v>
      </c>
      <c r="R15" s="44">
        <v>0</v>
      </c>
    </row>
    <row r="16" spans="1:37" s="57" customFormat="1" ht="15.75" customHeight="1" x14ac:dyDescent="0.25">
      <c r="A16" s="179" t="s">
        <v>135</v>
      </c>
      <c r="B16" s="46" t="s">
        <v>136</v>
      </c>
      <c r="C16" s="154">
        <v>200</v>
      </c>
      <c r="D16" s="42">
        <v>20.100000000000001</v>
      </c>
      <c r="E16" s="42">
        <v>18.7</v>
      </c>
      <c r="F16" s="42">
        <v>17.2</v>
      </c>
      <c r="G16" s="50">
        <v>318</v>
      </c>
      <c r="H16" s="42">
        <v>0.13</v>
      </c>
      <c r="I16" s="42">
        <v>0.19</v>
      </c>
      <c r="J16" s="42">
        <v>9.5299999999999994</v>
      </c>
      <c r="K16" s="42">
        <v>27.3</v>
      </c>
      <c r="L16" s="42">
        <v>10.067961165048542</v>
      </c>
      <c r="M16" s="42">
        <v>26</v>
      </c>
      <c r="N16" s="42">
        <v>231</v>
      </c>
      <c r="O16" s="42">
        <v>45</v>
      </c>
      <c r="P16" s="42">
        <v>3.43</v>
      </c>
      <c r="Q16" s="44">
        <v>3.38</v>
      </c>
      <c r="R16" s="44">
        <v>45</v>
      </c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1"/>
    </row>
    <row r="17" spans="1:37" s="59" customFormat="1" ht="15.75" customHeight="1" x14ac:dyDescent="0.25">
      <c r="A17" s="179" t="s">
        <v>137</v>
      </c>
      <c r="B17" s="46" t="s">
        <v>82</v>
      </c>
      <c r="C17" s="46">
        <v>200</v>
      </c>
      <c r="D17" s="47">
        <v>0.2</v>
      </c>
      <c r="E17" s="47">
        <v>0</v>
      </c>
      <c r="F17" s="47">
        <v>1.7</v>
      </c>
      <c r="G17" s="50">
        <v>8.6</v>
      </c>
      <c r="H17" s="47">
        <v>0</v>
      </c>
      <c r="I17" s="47">
        <v>0.01</v>
      </c>
      <c r="J17" s="47">
        <v>1.24</v>
      </c>
      <c r="K17" s="47">
        <v>2.2799999999999998</v>
      </c>
      <c r="L17" s="47">
        <v>0.4</v>
      </c>
      <c r="M17" s="47">
        <v>9.3000000000000007</v>
      </c>
      <c r="N17" s="47">
        <v>11</v>
      </c>
      <c r="O17" s="47">
        <v>6.8</v>
      </c>
      <c r="P17" s="47">
        <v>0.91</v>
      </c>
      <c r="Q17" s="47">
        <v>0.12</v>
      </c>
      <c r="R17" s="47">
        <v>0.3</v>
      </c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01"/>
    </row>
    <row r="18" spans="1:37" s="57" customFormat="1" ht="15.75" customHeight="1" x14ac:dyDescent="0.25">
      <c r="A18" s="179" t="s">
        <v>167</v>
      </c>
      <c r="B18" s="46" t="s">
        <v>4</v>
      </c>
      <c r="C18" s="46">
        <v>30</v>
      </c>
      <c r="D18" s="42">
        <v>2.2999999999999998</v>
      </c>
      <c r="E18" s="42">
        <v>0.2</v>
      </c>
      <c r="F18" s="42">
        <v>14.8</v>
      </c>
      <c r="G18" s="42">
        <v>70.3</v>
      </c>
      <c r="H18" s="42">
        <v>0.03</v>
      </c>
      <c r="I18" s="42">
        <v>6.2500000000000003E-3</v>
      </c>
      <c r="J18" s="42">
        <v>0</v>
      </c>
      <c r="K18" s="42">
        <v>0</v>
      </c>
      <c r="L18" s="42">
        <v>0.27500000000000002</v>
      </c>
      <c r="M18" s="42">
        <v>5</v>
      </c>
      <c r="N18" s="42">
        <v>16.25</v>
      </c>
      <c r="O18" s="42">
        <v>3.5</v>
      </c>
      <c r="P18" s="42">
        <v>0.27500000000000002</v>
      </c>
      <c r="Q18" s="42">
        <v>0.19</v>
      </c>
      <c r="R18" s="42">
        <v>0</v>
      </c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1"/>
    </row>
    <row r="19" spans="1:37" s="47" customFormat="1" ht="15.75" customHeight="1" x14ac:dyDescent="0.25">
      <c r="A19" s="179" t="s">
        <v>167</v>
      </c>
      <c r="B19" s="46" t="s">
        <v>106</v>
      </c>
      <c r="C19" s="46">
        <v>25</v>
      </c>
      <c r="D19" s="47">
        <v>1.7</v>
      </c>
      <c r="E19" s="47">
        <v>0.3</v>
      </c>
      <c r="F19" s="47">
        <v>8.4</v>
      </c>
      <c r="G19" s="50">
        <v>42.7</v>
      </c>
      <c r="H19" s="47">
        <v>0.13124999999999998</v>
      </c>
      <c r="I19" s="47">
        <v>8.7499999999999981E-2</v>
      </c>
      <c r="J19" s="47">
        <v>0.17499999999999996</v>
      </c>
      <c r="K19" s="47">
        <v>0</v>
      </c>
      <c r="L19" s="47">
        <v>0.13124999999999998</v>
      </c>
      <c r="M19" s="47">
        <v>31.937499999999996</v>
      </c>
      <c r="N19" s="47">
        <v>54.6875</v>
      </c>
      <c r="O19" s="47">
        <v>17.5</v>
      </c>
      <c r="P19" s="47">
        <v>1.2249999999999999</v>
      </c>
      <c r="Q19" s="47">
        <v>0.3</v>
      </c>
      <c r="R19" s="47">
        <v>0.02</v>
      </c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19"/>
    </row>
    <row r="20" spans="1:37" s="47" customFormat="1" ht="15.75" customHeight="1" x14ac:dyDescent="0.25">
      <c r="A20" s="179" t="s">
        <v>167</v>
      </c>
      <c r="B20" s="46" t="s">
        <v>105</v>
      </c>
      <c r="C20" s="46">
        <v>200</v>
      </c>
      <c r="D20" s="47">
        <v>0.6</v>
      </c>
      <c r="E20" s="47">
        <v>0</v>
      </c>
      <c r="F20" s="47">
        <v>33</v>
      </c>
      <c r="G20" s="42">
        <v>134.4</v>
      </c>
      <c r="H20" s="50">
        <f>0.04*0.75</f>
        <v>0.03</v>
      </c>
      <c r="I20" s="50">
        <v>0.26</v>
      </c>
      <c r="J20" s="50">
        <v>0.54</v>
      </c>
      <c r="K20" s="50">
        <v>0.36</v>
      </c>
      <c r="L20" s="50">
        <v>0</v>
      </c>
      <c r="M20" s="50">
        <v>223.2</v>
      </c>
      <c r="N20" s="50">
        <v>165.6</v>
      </c>
      <c r="O20" s="50">
        <v>25.2</v>
      </c>
      <c r="P20" s="50">
        <v>0.18</v>
      </c>
      <c r="Q20" s="47">
        <v>0.8</v>
      </c>
      <c r="R20" s="47">
        <v>0</v>
      </c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19"/>
    </row>
    <row r="21" spans="1:37" s="47" customFormat="1" ht="15.75" customHeight="1" x14ac:dyDescent="0.25">
      <c r="A21" s="87"/>
      <c r="B21" s="51" t="s">
        <v>21</v>
      </c>
      <c r="C21" s="52">
        <v>635</v>
      </c>
      <c r="D21" s="52">
        <f t="shared" ref="D21:F21" si="2">SUM(D15:D19)</f>
        <v>24.8</v>
      </c>
      <c r="E21" s="52">
        <f t="shared" si="2"/>
        <v>19.3</v>
      </c>
      <c r="F21" s="52">
        <f t="shared" si="2"/>
        <v>43.6</v>
      </c>
      <c r="G21" s="52">
        <f>SUM(G15:G20)</f>
        <v>582.5</v>
      </c>
      <c r="H21" s="52">
        <f t="shared" ref="H21:R21" si="3">SUM(H15:H20)</f>
        <v>0.36924999999999997</v>
      </c>
      <c r="I21" s="52">
        <f t="shared" si="3"/>
        <v>0.57774999999999999</v>
      </c>
      <c r="J21" s="52">
        <f t="shared" si="3"/>
        <v>24.084999999999997</v>
      </c>
      <c r="K21" s="52">
        <f t="shared" si="3"/>
        <v>29.94</v>
      </c>
      <c r="L21" s="52">
        <f t="shared" si="3"/>
        <v>11.374211165048543</v>
      </c>
      <c r="M21" s="52">
        <f t="shared" si="3"/>
        <v>305.51749999999998</v>
      </c>
      <c r="N21" s="52">
        <f t="shared" si="3"/>
        <v>497.25750000000005</v>
      </c>
      <c r="O21" s="52">
        <f t="shared" si="3"/>
        <v>112.4</v>
      </c>
      <c r="P21" s="52">
        <f t="shared" si="3"/>
        <v>6.6680000000000001</v>
      </c>
      <c r="Q21" s="52">
        <f t="shared" si="3"/>
        <v>4.8919999999999995</v>
      </c>
      <c r="R21" s="52">
        <f t="shared" si="3"/>
        <v>45.32</v>
      </c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19"/>
    </row>
    <row r="22" spans="1:37" s="47" customFormat="1" ht="15.75" customHeight="1" x14ac:dyDescent="0.25">
      <c r="A22" s="89"/>
      <c r="B22" s="157" t="s">
        <v>84</v>
      </c>
      <c r="C22" s="53"/>
      <c r="D22" s="54">
        <v>19.25</v>
      </c>
      <c r="E22" s="54">
        <v>19.75</v>
      </c>
      <c r="F22" s="54">
        <v>83.75</v>
      </c>
      <c r="G22" s="54">
        <v>587.5</v>
      </c>
      <c r="H22" s="54">
        <v>0.3</v>
      </c>
      <c r="I22" s="54">
        <v>0.35</v>
      </c>
      <c r="J22" s="54">
        <v>15</v>
      </c>
      <c r="K22" s="54">
        <v>0.17499999999999999</v>
      </c>
      <c r="L22" s="54">
        <v>2.5</v>
      </c>
      <c r="M22" s="54">
        <v>275</v>
      </c>
      <c r="N22" s="54">
        <v>412.5</v>
      </c>
      <c r="O22" s="54">
        <v>62.5</v>
      </c>
      <c r="P22" s="54">
        <v>3</v>
      </c>
      <c r="Q22" s="54">
        <v>2.5</v>
      </c>
      <c r="R22" s="54">
        <v>2.5000000000000001E-2</v>
      </c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19"/>
    </row>
    <row r="23" spans="1:37" s="47" customFormat="1" ht="15.75" customHeight="1" x14ac:dyDescent="0.25">
      <c r="A23" s="189" t="s">
        <v>95</v>
      </c>
      <c r="B23" s="190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19"/>
    </row>
    <row r="24" spans="1:37" ht="15.75" customHeight="1" x14ac:dyDescent="0.25">
      <c r="A24" s="179" t="s">
        <v>169</v>
      </c>
      <c r="B24" s="46" t="s">
        <v>138</v>
      </c>
      <c r="C24" s="46">
        <v>60</v>
      </c>
      <c r="D24" s="42">
        <v>1.3</v>
      </c>
      <c r="E24" s="42">
        <v>4.2</v>
      </c>
      <c r="F24" s="42">
        <v>6.8</v>
      </c>
      <c r="G24" s="42">
        <v>71.400000000000006</v>
      </c>
      <c r="H24" s="42">
        <v>0.02</v>
      </c>
      <c r="I24" s="42">
        <v>0.01</v>
      </c>
      <c r="J24" s="42">
        <v>4.13</v>
      </c>
      <c r="K24" s="42">
        <v>20.7</v>
      </c>
      <c r="L24" s="44">
        <v>0.66500000000000004</v>
      </c>
      <c r="M24" s="44">
        <v>22</v>
      </c>
      <c r="N24" s="44">
        <v>33</v>
      </c>
      <c r="O24" s="44">
        <v>17</v>
      </c>
      <c r="P24" s="44">
        <v>0.93</v>
      </c>
      <c r="Q24" s="44">
        <v>0.13600000000000001</v>
      </c>
      <c r="R24" s="44">
        <v>11</v>
      </c>
    </row>
    <row r="25" spans="1:37" ht="35.25" customHeight="1" x14ac:dyDescent="0.25">
      <c r="A25" s="179" t="s">
        <v>139</v>
      </c>
      <c r="B25" s="158" t="s">
        <v>178</v>
      </c>
      <c r="C25" s="46">
        <v>110</v>
      </c>
      <c r="D25" s="50">
        <v>17.28</v>
      </c>
      <c r="E25" s="50">
        <v>3.84</v>
      </c>
      <c r="F25" s="50">
        <v>12.2</v>
      </c>
      <c r="G25" s="42">
        <v>151.68</v>
      </c>
      <c r="H25" s="50">
        <v>7.0000000000000007E-2</v>
      </c>
      <c r="I25" s="50">
        <v>0.14000000000000001</v>
      </c>
      <c r="J25" s="50">
        <v>0.51</v>
      </c>
      <c r="K25" s="50">
        <v>0.81</v>
      </c>
      <c r="L25" s="50">
        <v>2.2999999999999998</v>
      </c>
      <c r="M25" s="50">
        <v>78.2</v>
      </c>
      <c r="N25" s="50">
        <v>78.52</v>
      </c>
      <c r="O25" s="50">
        <v>16.16</v>
      </c>
      <c r="P25" s="50">
        <v>28.97</v>
      </c>
      <c r="Q25" s="47">
        <v>2</v>
      </c>
      <c r="R25" s="47">
        <v>0.1</v>
      </c>
    </row>
    <row r="26" spans="1:37" ht="15.75" customHeight="1" x14ac:dyDescent="0.25">
      <c r="A26" s="182" t="s">
        <v>176</v>
      </c>
      <c r="B26" s="46" t="s">
        <v>177</v>
      </c>
      <c r="C26" s="46">
        <v>150</v>
      </c>
      <c r="D26" s="47">
        <v>3.7</v>
      </c>
      <c r="E26" s="47">
        <v>4.8</v>
      </c>
      <c r="F26" s="47">
        <v>36.5</v>
      </c>
      <c r="G26" s="42">
        <v>203.5</v>
      </c>
      <c r="H26" s="47">
        <v>0.03</v>
      </c>
      <c r="I26" s="47">
        <v>0.03</v>
      </c>
      <c r="J26" s="47">
        <v>0</v>
      </c>
      <c r="K26" s="47">
        <v>18.399999999999999</v>
      </c>
      <c r="L26" s="47">
        <v>0.50600000000000001</v>
      </c>
      <c r="M26" s="47">
        <v>6.9</v>
      </c>
      <c r="N26" s="47">
        <v>73</v>
      </c>
      <c r="O26" s="47">
        <v>24</v>
      </c>
      <c r="P26" s="47">
        <v>0.49</v>
      </c>
      <c r="Q26" s="47">
        <v>1.1000000000000001</v>
      </c>
      <c r="R26" s="47">
        <v>21</v>
      </c>
    </row>
    <row r="27" spans="1:37" s="48" customFormat="1" ht="15.75" customHeight="1" x14ac:dyDescent="0.25">
      <c r="A27" s="179" t="s">
        <v>140</v>
      </c>
      <c r="B27" s="46" t="s">
        <v>64</v>
      </c>
      <c r="C27" s="46">
        <v>200</v>
      </c>
      <c r="D27" s="47">
        <v>3.8</v>
      </c>
      <c r="E27" s="47">
        <v>2.9</v>
      </c>
      <c r="F27" s="47">
        <v>11.3</v>
      </c>
      <c r="G27" s="47">
        <v>86</v>
      </c>
      <c r="H27" s="47">
        <v>0.03</v>
      </c>
      <c r="I27" s="47">
        <v>0.13</v>
      </c>
      <c r="J27" s="47">
        <v>0.52</v>
      </c>
      <c r="K27" s="47">
        <v>13.3</v>
      </c>
      <c r="L27" s="47">
        <v>0.1</v>
      </c>
      <c r="M27" s="47">
        <v>120.3</v>
      </c>
      <c r="N27" s="47">
        <v>90</v>
      </c>
      <c r="O27" s="47">
        <v>14</v>
      </c>
      <c r="P27" s="47">
        <v>0.13</v>
      </c>
      <c r="Q27" s="47">
        <v>0.4</v>
      </c>
      <c r="R27" s="47">
        <v>21</v>
      </c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18"/>
    </row>
    <row r="28" spans="1:37" ht="15.75" customHeight="1" x14ac:dyDescent="0.25">
      <c r="A28" s="179" t="s">
        <v>167</v>
      </c>
      <c r="B28" s="46" t="s">
        <v>4</v>
      </c>
      <c r="C28" s="46">
        <v>30</v>
      </c>
      <c r="D28" s="42">
        <v>2.2999999999999998</v>
      </c>
      <c r="E28" s="42">
        <v>0.2</v>
      </c>
      <c r="F28" s="42">
        <v>14.8</v>
      </c>
      <c r="G28" s="42">
        <v>70.3</v>
      </c>
      <c r="H28" s="42">
        <v>0.03</v>
      </c>
      <c r="I28" s="42">
        <v>6.2500000000000003E-3</v>
      </c>
      <c r="J28" s="42">
        <v>0</v>
      </c>
      <c r="K28" s="42">
        <v>0</v>
      </c>
      <c r="L28" s="42">
        <v>0.27500000000000002</v>
      </c>
      <c r="M28" s="42">
        <v>5</v>
      </c>
      <c r="N28" s="42">
        <v>16.25</v>
      </c>
      <c r="O28" s="42">
        <v>3.5</v>
      </c>
      <c r="P28" s="42">
        <v>0.27500000000000002</v>
      </c>
      <c r="Q28" s="42">
        <v>0.19</v>
      </c>
      <c r="R28" s="42">
        <v>0</v>
      </c>
    </row>
    <row r="29" spans="1:37" s="47" customFormat="1" ht="15.75" customHeight="1" x14ac:dyDescent="0.25">
      <c r="A29" s="179" t="s">
        <v>167</v>
      </c>
      <c r="B29" s="46" t="s">
        <v>106</v>
      </c>
      <c r="C29" s="46">
        <v>25</v>
      </c>
      <c r="D29" s="47">
        <v>1.7</v>
      </c>
      <c r="E29" s="47">
        <v>0.3</v>
      </c>
      <c r="F29" s="47">
        <v>8.4</v>
      </c>
      <c r="G29" s="50">
        <v>42.7</v>
      </c>
      <c r="H29" s="47">
        <v>0.13124999999999998</v>
      </c>
      <c r="I29" s="47">
        <v>8.7499999999999981E-2</v>
      </c>
      <c r="J29" s="47">
        <v>0.17499999999999996</v>
      </c>
      <c r="K29" s="47">
        <v>0</v>
      </c>
      <c r="L29" s="47">
        <v>0.13124999999999998</v>
      </c>
      <c r="M29" s="47">
        <v>31.937499999999996</v>
      </c>
      <c r="N29" s="47">
        <v>54.6875</v>
      </c>
      <c r="O29" s="47">
        <v>17.5</v>
      </c>
      <c r="P29" s="47">
        <v>1.2249999999999999</v>
      </c>
      <c r="Q29" s="47">
        <v>0.3</v>
      </c>
      <c r="R29" s="47">
        <v>0.01</v>
      </c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19"/>
    </row>
    <row r="30" spans="1:37" ht="15.75" customHeight="1" x14ac:dyDescent="0.25">
      <c r="A30" s="87"/>
      <c r="B30" s="51" t="s">
        <v>21</v>
      </c>
      <c r="C30" s="52">
        <f t="shared" ref="C30:R30" si="4">SUM(C24:C29)</f>
        <v>575</v>
      </c>
      <c r="D30" s="52">
        <f t="shared" si="4"/>
        <v>30.080000000000002</v>
      </c>
      <c r="E30" s="52">
        <f t="shared" si="4"/>
        <v>16.239999999999998</v>
      </c>
      <c r="F30" s="52">
        <f t="shared" si="4"/>
        <v>90</v>
      </c>
      <c r="G30" s="52">
        <f t="shared" si="4"/>
        <v>625.58000000000004</v>
      </c>
      <c r="H30" s="52">
        <f t="shared" si="4"/>
        <v>0.31125000000000003</v>
      </c>
      <c r="I30" s="52">
        <f t="shared" si="4"/>
        <v>0.40375</v>
      </c>
      <c r="J30" s="52">
        <f t="shared" si="4"/>
        <v>5.335</v>
      </c>
      <c r="K30" s="52">
        <f t="shared" si="4"/>
        <v>53.209999999999994</v>
      </c>
      <c r="L30" s="52">
        <f t="shared" si="4"/>
        <v>3.9772500000000002</v>
      </c>
      <c r="M30" s="52">
        <f t="shared" si="4"/>
        <v>264.33749999999998</v>
      </c>
      <c r="N30" s="52">
        <f t="shared" si="4"/>
        <v>345.45749999999998</v>
      </c>
      <c r="O30" s="52">
        <f t="shared" si="4"/>
        <v>92.16</v>
      </c>
      <c r="P30" s="52">
        <f t="shared" si="4"/>
        <v>32.019999999999996</v>
      </c>
      <c r="Q30" s="52">
        <f t="shared" si="4"/>
        <v>4.1260000000000003</v>
      </c>
      <c r="R30" s="52">
        <f t="shared" si="4"/>
        <v>53.11</v>
      </c>
    </row>
    <row r="31" spans="1:37" s="47" customFormat="1" ht="15.75" customHeight="1" x14ac:dyDescent="0.25">
      <c r="A31" s="89"/>
      <c r="B31" s="157" t="s">
        <v>84</v>
      </c>
      <c r="C31" s="53"/>
      <c r="D31" s="54">
        <v>19.25</v>
      </c>
      <c r="E31" s="54">
        <v>19.75</v>
      </c>
      <c r="F31" s="54">
        <v>83.75</v>
      </c>
      <c r="G31" s="54">
        <v>587.5</v>
      </c>
      <c r="H31" s="54">
        <v>0.3</v>
      </c>
      <c r="I31" s="54">
        <v>0.35</v>
      </c>
      <c r="J31" s="54">
        <v>15</v>
      </c>
      <c r="K31" s="54">
        <v>0.17499999999999999</v>
      </c>
      <c r="L31" s="54">
        <v>2.5</v>
      </c>
      <c r="M31" s="54">
        <v>275</v>
      </c>
      <c r="N31" s="54">
        <v>412.5</v>
      </c>
      <c r="O31" s="54">
        <v>62.5</v>
      </c>
      <c r="P31" s="54">
        <v>3</v>
      </c>
      <c r="Q31" s="54">
        <v>2.5</v>
      </c>
      <c r="R31" s="54">
        <v>2.5000000000000001E-2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19"/>
    </row>
    <row r="32" spans="1:37" s="47" customFormat="1" ht="15.75" customHeight="1" x14ac:dyDescent="0.25">
      <c r="A32" s="189" t="s">
        <v>96</v>
      </c>
      <c r="B32" s="190"/>
      <c r="C32" s="45"/>
      <c r="D32" s="45"/>
      <c r="E32" s="45"/>
      <c r="F32" s="45"/>
      <c r="G32" s="45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19"/>
    </row>
    <row r="33" spans="1:37" s="47" customFormat="1" ht="15.75" customHeight="1" x14ac:dyDescent="0.25">
      <c r="A33" s="181" t="s">
        <v>141</v>
      </c>
      <c r="B33" s="56" t="s">
        <v>142</v>
      </c>
      <c r="C33" s="46">
        <v>60</v>
      </c>
      <c r="D33" s="50">
        <v>0.7</v>
      </c>
      <c r="E33" s="50">
        <v>0.1</v>
      </c>
      <c r="F33" s="50">
        <v>2.2999999999999998</v>
      </c>
      <c r="G33" s="50">
        <v>12.8</v>
      </c>
      <c r="H33" s="47">
        <v>6.3840000000000008E-2</v>
      </c>
      <c r="I33" s="47">
        <v>3.1920000000000004E-2</v>
      </c>
      <c r="J33" s="47">
        <v>16.757999999999999</v>
      </c>
      <c r="K33" s="47">
        <v>0</v>
      </c>
      <c r="L33" s="47">
        <v>0.66500000000000004</v>
      </c>
      <c r="M33" s="47">
        <v>13.406400000000001</v>
      </c>
      <c r="N33" s="47">
        <v>24.897600000000001</v>
      </c>
      <c r="O33" s="47">
        <v>19.152000000000001</v>
      </c>
      <c r="P33" s="47">
        <v>0.86184000000000005</v>
      </c>
      <c r="Q33" s="44">
        <v>0.13600000000000001</v>
      </c>
      <c r="R33" s="44">
        <v>0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19"/>
    </row>
    <row r="34" spans="1:37" s="59" customFormat="1" ht="15.75" customHeight="1" x14ac:dyDescent="0.25">
      <c r="A34" s="179" t="s">
        <v>143</v>
      </c>
      <c r="B34" s="46" t="s">
        <v>163</v>
      </c>
      <c r="C34" s="154">
        <v>100</v>
      </c>
      <c r="D34" s="42">
        <v>18.899999999999999</v>
      </c>
      <c r="E34" s="42">
        <v>22</v>
      </c>
      <c r="F34" s="42">
        <v>5.5</v>
      </c>
      <c r="G34" s="47">
        <v>295.8</v>
      </c>
      <c r="H34" s="42">
        <v>0.11</v>
      </c>
      <c r="I34" s="42">
        <v>0.15</v>
      </c>
      <c r="J34" s="42">
        <v>0.34</v>
      </c>
      <c r="K34" s="42">
        <v>70.400000000000006</v>
      </c>
      <c r="L34" s="42">
        <v>0</v>
      </c>
      <c r="M34" s="42">
        <v>138</v>
      </c>
      <c r="N34" s="42">
        <v>282</v>
      </c>
      <c r="O34" s="42">
        <v>57</v>
      </c>
      <c r="P34" s="42">
        <v>0.98</v>
      </c>
      <c r="Q34" s="47">
        <f>0.48+0.2</f>
        <v>0.67999999999999994</v>
      </c>
      <c r="R34" s="47">
        <v>176</v>
      </c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01"/>
    </row>
    <row r="35" spans="1:37" ht="15.75" customHeight="1" x14ac:dyDescent="0.25">
      <c r="A35" s="179" t="s">
        <v>144</v>
      </c>
      <c r="B35" s="46" t="s">
        <v>71</v>
      </c>
      <c r="C35" s="46">
        <v>150</v>
      </c>
      <c r="D35" s="47">
        <v>3.2</v>
      </c>
      <c r="E35" s="47">
        <v>5.2</v>
      </c>
      <c r="F35" s="47">
        <v>19.8</v>
      </c>
      <c r="G35" s="47">
        <v>139.4</v>
      </c>
      <c r="H35" s="47">
        <v>0.12</v>
      </c>
      <c r="I35" s="47">
        <v>0.11</v>
      </c>
      <c r="J35" s="47">
        <v>10.199999999999999</v>
      </c>
      <c r="K35" s="47">
        <v>23.8</v>
      </c>
      <c r="L35" s="47">
        <v>6.9599999999999995E-2</v>
      </c>
      <c r="M35" s="47">
        <v>11.831999999999999</v>
      </c>
      <c r="N35" s="47">
        <v>20.88</v>
      </c>
      <c r="O35" s="47">
        <v>9.7439999999999998</v>
      </c>
      <c r="P35" s="47">
        <v>0.34799999999999998</v>
      </c>
      <c r="Q35" s="47">
        <v>0.11899999999999999</v>
      </c>
      <c r="R35" s="47">
        <v>28</v>
      </c>
    </row>
    <row r="36" spans="1:37" s="48" customFormat="1" ht="15.75" customHeight="1" x14ac:dyDescent="0.25">
      <c r="A36" s="179" t="s">
        <v>145</v>
      </c>
      <c r="B36" s="46" t="s">
        <v>37</v>
      </c>
      <c r="C36" s="46">
        <v>200</v>
      </c>
      <c r="D36" s="50">
        <v>0.3</v>
      </c>
      <c r="E36" s="50">
        <v>0</v>
      </c>
      <c r="F36" s="50">
        <v>6.7</v>
      </c>
      <c r="G36" s="47">
        <v>27.9</v>
      </c>
      <c r="H36" s="50">
        <v>0</v>
      </c>
      <c r="I36" s="50">
        <v>0.01</v>
      </c>
      <c r="J36" s="50">
        <v>1.6</v>
      </c>
      <c r="K36" s="50">
        <v>0.38</v>
      </c>
      <c r="L36" s="50">
        <v>0.05</v>
      </c>
      <c r="M36" s="50">
        <v>6.9</v>
      </c>
      <c r="N36" s="50">
        <v>8.5</v>
      </c>
      <c r="O36" s="50">
        <v>4.5999999999999996</v>
      </c>
      <c r="P36" s="50">
        <v>0.77</v>
      </c>
      <c r="Q36" s="50">
        <v>0.02</v>
      </c>
      <c r="R36" s="47">
        <v>0</v>
      </c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18"/>
    </row>
    <row r="37" spans="1:37" ht="15.75" customHeight="1" x14ac:dyDescent="0.25">
      <c r="A37" s="179" t="s">
        <v>167</v>
      </c>
      <c r="B37" s="46" t="s">
        <v>106</v>
      </c>
      <c r="C37" s="46">
        <v>25</v>
      </c>
      <c r="D37" s="47">
        <v>1.7</v>
      </c>
      <c r="E37" s="47">
        <v>0.3</v>
      </c>
      <c r="F37" s="47">
        <v>8.4</v>
      </c>
      <c r="G37" s="50">
        <v>42.7</v>
      </c>
      <c r="H37" s="47">
        <v>0.13124999999999998</v>
      </c>
      <c r="I37" s="47">
        <v>8.7499999999999981E-2</v>
      </c>
      <c r="J37" s="47">
        <v>0.17499999999999996</v>
      </c>
      <c r="K37" s="47">
        <v>0</v>
      </c>
      <c r="L37" s="47">
        <v>0.13124999999999998</v>
      </c>
      <c r="M37" s="47">
        <v>31.937499999999996</v>
      </c>
      <c r="N37" s="47">
        <v>54.6875</v>
      </c>
      <c r="O37" s="47">
        <v>17.5</v>
      </c>
      <c r="P37" s="47">
        <v>1.2249999999999999</v>
      </c>
      <c r="Q37" s="47">
        <v>0.3</v>
      </c>
      <c r="R37" s="47">
        <v>0.02</v>
      </c>
    </row>
    <row r="38" spans="1:37" s="47" customFormat="1" ht="15.75" customHeight="1" x14ac:dyDescent="0.25">
      <c r="A38" s="179"/>
      <c r="B38" s="46"/>
      <c r="C38" s="46"/>
      <c r="E38" s="50"/>
      <c r="F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19"/>
    </row>
    <row r="39" spans="1:37" s="47" customFormat="1" ht="15.75" customHeight="1" x14ac:dyDescent="0.25">
      <c r="A39" s="87"/>
      <c r="B39" s="51" t="s">
        <v>21</v>
      </c>
      <c r="C39" s="52">
        <f t="shared" ref="C39:G39" si="5">SUM(C33:C38)</f>
        <v>535</v>
      </c>
      <c r="D39" s="52">
        <f t="shared" si="5"/>
        <v>24.799999999999997</v>
      </c>
      <c r="E39" s="52">
        <f t="shared" si="5"/>
        <v>27.6</v>
      </c>
      <c r="F39" s="52">
        <f t="shared" si="5"/>
        <v>42.7</v>
      </c>
      <c r="G39" s="52">
        <f t="shared" si="5"/>
        <v>518.6</v>
      </c>
      <c r="H39" s="52">
        <f t="shared" ref="H39:R39" si="6">SUM(H33:H38)</f>
        <v>0.42508999999999997</v>
      </c>
      <c r="I39" s="52">
        <f t="shared" si="6"/>
        <v>0.38941999999999999</v>
      </c>
      <c r="J39" s="52">
        <f t="shared" si="6"/>
        <v>29.073</v>
      </c>
      <c r="K39" s="52">
        <f t="shared" si="6"/>
        <v>94.58</v>
      </c>
      <c r="L39" s="52">
        <f t="shared" si="6"/>
        <v>0.91585000000000005</v>
      </c>
      <c r="M39" s="52">
        <f t="shared" si="6"/>
        <v>202.07589999999999</v>
      </c>
      <c r="N39" s="52">
        <f t="shared" si="6"/>
        <v>390.96510000000001</v>
      </c>
      <c r="O39" s="52">
        <f t="shared" si="6"/>
        <v>107.996</v>
      </c>
      <c r="P39" s="52">
        <f t="shared" si="6"/>
        <v>4.1848399999999994</v>
      </c>
      <c r="Q39" s="52">
        <f t="shared" si="6"/>
        <v>1.2549999999999999</v>
      </c>
      <c r="R39" s="52">
        <f t="shared" si="6"/>
        <v>204.02</v>
      </c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19"/>
    </row>
    <row r="40" spans="1:37" s="47" customFormat="1" ht="15.75" customHeight="1" x14ac:dyDescent="0.25">
      <c r="A40" s="89"/>
      <c r="B40" s="157" t="s">
        <v>84</v>
      </c>
      <c r="C40" s="53"/>
      <c r="D40" s="54">
        <v>19.25</v>
      </c>
      <c r="E40" s="54">
        <v>19.75</v>
      </c>
      <c r="F40" s="54">
        <v>83.75</v>
      </c>
      <c r="G40" s="54">
        <v>587.5</v>
      </c>
      <c r="H40" s="54">
        <v>0.3</v>
      </c>
      <c r="I40" s="54">
        <v>0.35</v>
      </c>
      <c r="J40" s="54">
        <v>15</v>
      </c>
      <c r="K40" s="54">
        <v>0.17499999999999999</v>
      </c>
      <c r="L40" s="54">
        <v>2.5</v>
      </c>
      <c r="M40" s="54">
        <v>275</v>
      </c>
      <c r="N40" s="54">
        <v>412.5</v>
      </c>
      <c r="O40" s="54">
        <v>62.5</v>
      </c>
      <c r="P40" s="54">
        <v>3</v>
      </c>
      <c r="Q40" s="54">
        <v>2.5</v>
      </c>
      <c r="R40" s="54">
        <v>2.5000000000000001E-2</v>
      </c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19"/>
    </row>
    <row r="41" spans="1:37" s="47" customFormat="1" ht="15.75" customHeight="1" x14ac:dyDescent="0.25">
      <c r="A41" s="189" t="s">
        <v>97</v>
      </c>
      <c r="B41" s="190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19"/>
    </row>
    <row r="42" spans="1:37" ht="15.75" customHeight="1" x14ac:dyDescent="0.25">
      <c r="A42" s="184" t="s">
        <v>167</v>
      </c>
      <c r="B42" s="46" t="s">
        <v>147</v>
      </c>
      <c r="C42" s="56">
        <v>60</v>
      </c>
      <c r="D42" s="47">
        <v>0.91</v>
      </c>
      <c r="E42" s="47">
        <v>2.8</v>
      </c>
      <c r="F42" s="47">
        <v>4.43</v>
      </c>
      <c r="G42" s="47">
        <v>46.8</v>
      </c>
      <c r="H42" s="47">
        <v>0.01</v>
      </c>
      <c r="I42" s="47">
        <v>0.02</v>
      </c>
      <c r="J42" s="47">
        <v>7.42</v>
      </c>
      <c r="K42" s="47">
        <v>10.1</v>
      </c>
      <c r="L42" s="47">
        <v>6.9599999999999995E-2</v>
      </c>
      <c r="M42" s="47">
        <v>18</v>
      </c>
      <c r="N42" s="47">
        <v>18</v>
      </c>
      <c r="O42" s="47">
        <v>10</v>
      </c>
      <c r="P42" s="47">
        <v>0.46</v>
      </c>
      <c r="Q42" s="47">
        <v>0.11</v>
      </c>
      <c r="R42" s="47">
        <v>8.6</v>
      </c>
    </row>
    <row r="43" spans="1:37" ht="15.75" customHeight="1" x14ac:dyDescent="0.25">
      <c r="A43" s="185" t="s">
        <v>188</v>
      </c>
      <c r="B43" s="178" t="s">
        <v>187</v>
      </c>
      <c r="C43" s="154">
        <v>150</v>
      </c>
      <c r="D43" s="47">
        <v>9.8000000000000007</v>
      </c>
      <c r="E43" s="47">
        <v>10.7</v>
      </c>
      <c r="F43" s="47">
        <v>4.8</v>
      </c>
      <c r="G43" s="47">
        <v>225.5</v>
      </c>
      <c r="H43" s="47">
        <v>7.0000000000000007E-2</v>
      </c>
      <c r="I43" s="47">
        <v>0.31</v>
      </c>
      <c r="J43" s="47">
        <v>1.48</v>
      </c>
      <c r="K43" s="47">
        <v>124</v>
      </c>
      <c r="L43" s="47">
        <v>7.8</v>
      </c>
      <c r="M43" s="47">
        <v>100</v>
      </c>
      <c r="N43" s="47">
        <v>164</v>
      </c>
      <c r="O43" s="47">
        <v>19</v>
      </c>
      <c r="P43" s="47">
        <v>1.55</v>
      </c>
      <c r="Q43" s="47">
        <v>1.72</v>
      </c>
      <c r="R43" s="47">
        <v>33</v>
      </c>
    </row>
    <row r="44" spans="1:37" ht="15.75" customHeight="1" x14ac:dyDescent="0.25">
      <c r="A44" s="185" t="s">
        <v>137</v>
      </c>
      <c r="B44" s="46" t="s">
        <v>82</v>
      </c>
      <c r="C44" s="46">
        <v>200</v>
      </c>
      <c r="D44" s="47">
        <v>0.2</v>
      </c>
      <c r="E44" s="47">
        <v>0</v>
      </c>
      <c r="F44" s="47">
        <v>1.7</v>
      </c>
      <c r="G44" s="50">
        <v>8.6</v>
      </c>
      <c r="H44" s="47">
        <v>0</v>
      </c>
      <c r="I44" s="47">
        <v>0.01</v>
      </c>
      <c r="J44" s="47">
        <v>1.24</v>
      </c>
      <c r="K44" s="47">
        <v>2.2799999999999998</v>
      </c>
      <c r="L44" s="47">
        <v>0.4</v>
      </c>
      <c r="M44" s="47">
        <v>9.3000000000000007</v>
      </c>
      <c r="N44" s="47">
        <v>11</v>
      </c>
      <c r="O44" s="47">
        <v>6.8</v>
      </c>
      <c r="P44" s="47">
        <v>0.91</v>
      </c>
      <c r="Q44" s="47">
        <v>0.12</v>
      </c>
      <c r="R44" s="47">
        <v>0.3</v>
      </c>
    </row>
    <row r="45" spans="1:37" s="47" customFormat="1" ht="15.75" customHeight="1" x14ac:dyDescent="0.25">
      <c r="A45" s="185" t="s">
        <v>167</v>
      </c>
      <c r="B45" s="46" t="s">
        <v>4</v>
      </c>
      <c r="C45" s="46">
        <v>30</v>
      </c>
      <c r="D45" s="42">
        <v>2.2999999999999998</v>
      </c>
      <c r="E45" s="42">
        <v>0.2</v>
      </c>
      <c r="F45" s="42">
        <v>14.8</v>
      </c>
      <c r="G45" s="42">
        <v>70.3</v>
      </c>
      <c r="H45" s="47">
        <v>2.4E-2</v>
      </c>
      <c r="I45" s="47">
        <v>5.0000000000000001E-3</v>
      </c>
      <c r="J45" s="47">
        <v>0</v>
      </c>
      <c r="K45" s="47">
        <v>0</v>
      </c>
      <c r="L45" s="47">
        <v>0.42</v>
      </c>
      <c r="M45" s="47">
        <v>8</v>
      </c>
      <c r="N45" s="47">
        <v>26</v>
      </c>
      <c r="O45" s="47">
        <v>5.6</v>
      </c>
      <c r="P45" s="47">
        <v>0.4</v>
      </c>
      <c r="Q45" s="47">
        <v>0.3</v>
      </c>
      <c r="R45" s="47">
        <v>0</v>
      </c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19"/>
    </row>
    <row r="46" spans="1:37" s="48" customFormat="1" ht="15.75" customHeight="1" x14ac:dyDescent="0.25">
      <c r="A46" s="185" t="s">
        <v>167</v>
      </c>
      <c r="B46" s="46" t="s">
        <v>106</v>
      </c>
      <c r="C46" s="46">
        <v>25</v>
      </c>
      <c r="D46" s="47">
        <v>1.7</v>
      </c>
      <c r="E46" s="47">
        <v>0.3</v>
      </c>
      <c r="F46" s="47">
        <v>8.4</v>
      </c>
      <c r="G46" s="50">
        <v>42.7</v>
      </c>
      <c r="H46" s="47">
        <v>0.13124999999999998</v>
      </c>
      <c r="I46" s="47">
        <v>8.7499999999999981E-2</v>
      </c>
      <c r="J46" s="47">
        <v>0.17499999999999996</v>
      </c>
      <c r="K46" s="47">
        <v>0</v>
      </c>
      <c r="L46" s="47">
        <v>0.13124999999999998</v>
      </c>
      <c r="M46" s="47">
        <v>31.937499999999996</v>
      </c>
      <c r="N46" s="47">
        <v>54.6875</v>
      </c>
      <c r="O46" s="47">
        <v>17.5</v>
      </c>
      <c r="P46" s="47">
        <v>1.2249999999999999</v>
      </c>
      <c r="Q46" s="47">
        <v>0.3</v>
      </c>
      <c r="R46" s="47">
        <v>0.02</v>
      </c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18"/>
    </row>
    <row r="47" spans="1:37" s="47" customFormat="1" ht="15.75" customHeight="1" x14ac:dyDescent="0.25">
      <c r="A47" s="185" t="s">
        <v>167</v>
      </c>
      <c r="B47" s="178" t="s">
        <v>186</v>
      </c>
      <c r="C47" s="46">
        <v>150</v>
      </c>
      <c r="D47" s="50">
        <v>0.5</v>
      </c>
      <c r="E47" s="50">
        <v>0.4</v>
      </c>
      <c r="F47" s="50">
        <v>12.4</v>
      </c>
      <c r="G47" s="47">
        <v>141.80000000000001</v>
      </c>
      <c r="H47" s="50">
        <v>0.04</v>
      </c>
      <c r="I47" s="50">
        <v>0.01</v>
      </c>
      <c r="J47" s="50">
        <v>5</v>
      </c>
      <c r="K47" s="50">
        <v>0</v>
      </c>
      <c r="L47" s="50">
        <v>0.33</v>
      </c>
      <c r="M47" s="50">
        <v>25</v>
      </c>
      <c r="N47" s="50">
        <v>18.3</v>
      </c>
      <c r="O47" s="50">
        <v>14.16</v>
      </c>
      <c r="P47" s="50">
        <v>0.5</v>
      </c>
      <c r="Q47" s="47">
        <v>0.48</v>
      </c>
      <c r="R47" s="47">
        <v>1.0000000000000001E-5</v>
      </c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19"/>
    </row>
    <row r="48" spans="1:37" s="47" customFormat="1" ht="15.75" customHeight="1" x14ac:dyDescent="0.25">
      <c r="A48" s="87"/>
      <c r="B48" s="51" t="s">
        <v>21</v>
      </c>
      <c r="C48" s="52">
        <f t="shared" ref="C48:R48" si="7">SUM(C42:C47)</f>
        <v>615</v>
      </c>
      <c r="D48" s="52">
        <f t="shared" si="7"/>
        <v>15.41</v>
      </c>
      <c r="E48" s="52">
        <f t="shared" si="7"/>
        <v>14.4</v>
      </c>
      <c r="F48" s="52">
        <f t="shared" si="7"/>
        <v>46.53</v>
      </c>
      <c r="G48" s="52">
        <f t="shared" si="7"/>
        <v>535.70000000000005</v>
      </c>
      <c r="H48" s="52">
        <f t="shared" si="7"/>
        <v>0.27524999999999999</v>
      </c>
      <c r="I48" s="52">
        <f t="shared" si="7"/>
        <v>0.4425</v>
      </c>
      <c r="J48" s="52">
        <f t="shared" si="7"/>
        <v>15.315000000000001</v>
      </c>
      <c r="K48" s="52">
        <f t="shared" si="7"/>
        <v>136.38</v>
      </c>
      <c r="L48" s="52">
        <f t="shared" si="7"/>
        <v>9.1508500000000002</v>
      </c>
      <c r="M48" s="52">
        <f t="shared" si="7"/>
        <v>192.23750000000001</v>
      </c>
      <c r="N48" s="52">
        <f t="shared" si="7"/>
        <v>291.98750000000001</v>
      </c>
      <c r="O48" s="52">
        <f t="shared" si="7"/>
        <v>73.06</v>
      </c>
      <c r="P48" s="52">
        <f t="shared" si="7"/>
        <v>5.0449999999999999</v>
      </c>
      <c r="Q48" s="52">
        <f t="shared" si="7"/>
        <v>3.03</v>
      </c>
      <c r="R48" s="52">
        <f t="shared" si="7"/>
        <v>41.920010000000005</v>
      </c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19"/>
    </row>
    <row r="49" spans="1:37" s="47" customFormat="1" ht="15.75" customHeight="1" x14ac:dyDescent="0.25">
      <c r="A49" s="86"/>
      <c r="B49" s="157" t="s">
        <v>84</v>
      </c>
      <c r="C49" s="53"/>
      <c r="D49" s="54">
        <v>19.25</v>
      </c>
      <c r="E49" s="54">
        <v>19.75</v>
      </c>
      <c r="F49" s="54">
        <v>83.75</v>
      </c>
      <c r="G49" s="54">
        <v>587.5</v>
      </c>
      <c r="H49" s="54">
        <v>0.3</v>
      </c>
      <c r="I49" s="54">
        <v>0.35</v>
      </c>
      <c r="J49" s="54">
        <v>15</v>
      </c>
      <c r="K49" s="54">
        <v>0.17499999999999999</v>
      </c>
      <c r="L49" s="54">
        <v>2.5</v>
      </c>
      <c r="M49" s="54">
        <v>275</v>
      </c>
      <c r="N49" s="54">
        <v>412.5</v>
      </c>
      <c r="O49" s="54">
        <v>62.5</v>
      </c>
      <c r="P49" s="54">
        <v>3</v>
      </c>
      <c r="Q49" s="54">
        <v>2.5</v>
      </c>
      <c r="R49" s="54">
        <v>2.5000000000000001E-2</v>
      </c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19"/>
    </row>
    <row r="50" spans="1:37" s="47" customFormat="1" ht="15.75" customHeight="1" x14ac:dyDescent="0.25">
      <c r="A50" s="189" t="s">
        <v>98</v>
      </c>
      <c r="B50" s="190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19"/>
    </row>
    <row r="51" spans="1:37" s="47" customFormat="1" ht="15.75" customHeight="1" x14ac:dyDescent="0.25">
      <c r="A51" s="181" t="s">
        <v>141</v>
      </c>
      <c r="B51" s="56" t="s">
        <v>142</v>
      </c>
      <c r="C51" s="46">
        <v>60</v>
      </c>
      <c r="D51" s="50">
        <v>0.7</v>
      </c>
      <c r="E51" s="50">
        <v>0.1</v>
      </c>
      <c r="F51" s="50">
        <v>2.2999999999999998</v>
      </c>
      <c r="G51" s="50">
        <v>12.8</v>
      </c>
      <c r="H51" s="47">
        <v>6.3840000000000008E-2</v>
      </c>
      <c r="I51" s="47">
        <v>3.1920000000000004E-2</v>
      </c>
      <c r="J51" s="47">
        <v>16.757999999999999</v>
      </c>
      <c r="K51" s="47">
        <v>0</v>
      </c>
      <c r="L51" s="47">
        <v>0.66500000000000004</v>
      </c>
      <c r="M51" s="47">
        <v>13.406400000000001</v>
      </c>
      <c r="N51" s="47">
        <v>24.897600000000001</v>
      </c>
      <c r="O51" s="47">
        <v>19.152000000000001</v>
      </c>
      <c r="P51" s="47">
        <v>0.86184000000000005</v>
      </c>
      <c r="Q51" s="44">
        <v>0.13600000000000001</v>
      </c>
      <c r="R51" s="44">
        <v>0</v>
      </c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19"/>
    </row>
    <row r="52" spans="1:37" ht="15.75" customHeight="1" x14ac:dyDescent="0.25">
      <c r="A52" s="179" t="s">
        <v>150</v>
      </c>
      <c r="B52" s="46" t="s">
        <v>184</v>
      </c>
      <c r="C52" s="46">
        <v>90</v>
      </c>
      <c r="D52" s="42">
        <v>16.440000000000001</v>
      </c>
      <c r="E52" s="42">
        <v>15.72</v>
      </c>
      <c r="F52" s="42">
        <v>14.88</v>
      </c>
      <c r="G52" s="42">
        <v>265.56</v>
      </c>
      <c r="H52" s="42">
        <v>8.4112149532710276E-2</v>
      </c>
      <c r="I52" s="42">
        <v>8.4112149532710276E-2</v>
      </c>
      <c r="J52" s="42">
        <v>0.12616822429906543</v>
      </c>
      <c r="K52" s="42">
        <v>0.1</v>
      </c>
      <c r="L52" s="42">
        <v>0.42056074766355139</v>
      </c>
      <c r="M52" s="42">
        <v>20.579439252336446</v>
      </c>
      <c r="N52" s="42">
        <v>87.588785046728972</v>
      </c>
      <c r="O52" s="42">
        <v>16.355140186915886</v>
      </c>
      <c r="P52" s="42">
        <v>1.1869158878504673</v>
      </c>
      <c r="Q52" s="42">
        <v>2.3199999999999998</v>
      </c>
      <c r="R52" s="42">
        <v>0</v>
      </c>
    </row>
    <row r="53" spans="1:37" s="47" customFormat="1" ht="15.75" customHeight="1" x14ac:dyDescent="0.25">
      <c r="A53" s="182" t="s">
        <v>152</v>
      </c>
      <c r="B53" s="56" t="s">
        <v>67</v>
      </c>
      <c r="C53" s="56">
        <v>150</v>
      </c>
      <c r="D53" s="47">
        <v>2.8</v>
      </c>
      <c r="E53" s="47">
        <v>7.4</v>
      </c>
      <c r="F53" s="47">
        <v>13.6</v>
      </c>
      <c r="G53" s="47">
        <v>133.4</v>
      </c>
      <c r="H53" s="47">
        <v>7.0000000000000007E-2</v>
      </c>
      <c r="I53" s="47">
        <v>0.08</v>
      </c>
      <c r="J53" s="47">
        <v>19.059999999999999</v>
      </c>
      <c r="K53" s="47">
        <v>0.7</v>
      </c>
      <c r="L53" s="47">
        <v>0</v>
      </c>
      <c r="M53" s="47">
        <v>56.6</v>
      </c>
      <c r="N53" s="47">
        <v>68.56</v>
      </c>
      <c r="O53" s="47">
        <v>24.7</v>
      </c>
      <c r="P53" s="47">
        <v>0.91</v>
      </c>
      <c r="Q53" s="47">
        <v>0.43</v>
      </c>
      <c r="R53" s="47">
        <v>0</v>
      </c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19"/>
    </row>
    <row r="54" spans="1:37" s="48" customFormat="1" ht="15.75" customHeight="1" x14ac:dyDescent="0.25">
      <c r="A54" s="179" t="s">
        <v>166</v>
      </c>
      <c r="B54" s="46" t="s">
        <v>80</v>
      </c>
      <c r="C54" s="46">
        <v>200</v>
      </c>
      <c r="D54" s="50">
        <v>0.2</v>
      </c>
      <c r="E54" s="50">
        <v>0</v>
      </c>
      <c r="F54" s="50">
        <v>6.5</v>
      </c>
      <c r="G54" s="50">
        <v>26.8</v>
      </c>
      <c r="H54" s="50">
        <v>0</v>
      </c>
      <c r="I54" s="50">
        <v>0.01</v>
      </c>
      <c r="J54" s="50">
        <v>2.7E-2</v>
      </c>
      <c r="K54" s="50">
        <v>0</v>
      </c>
      <c r="L54" s="50">
        <v>0</v>
      </c>
      <c r="M54" s="50">
        <v>11.1</v>
      </c>
      <c r="N54" s="50">
        <v>2.8</v>
      </c>
      <c r="O54" s="50">
        <v>1.4</v>
      </c>
      <c r="P54" s="50">
        <f>12.1-0.045</f>
        <v>12.055</v>
      </c>
      <c r="Q54" s="50">
        <v>0.02</v>
      </c>
      <c r="R54" s="47">
        <v>0</v>
      </c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18"/>
    </row>
    <row r="55" spans="1:37" ht="15.75" customHeight="1" x14ac:dyDescent="0.25">
      <c r="A55" s="179" t="s">
        <v>167</v>
      </c>
      <c r="B55" s="46" t="s">
        <v>106</v>
      </c>
      <c r="C55" s="46">
        <v>25</v>
      </c>
      <c r="D55" s="47">
        <v>1.7</v>
      </c>
      <c r="E55" s="47">
        <v>0.3</v>
      </c>
      <c r="F55" s="47">
        <v>8.4</v>
      </c>
      <c r="G55" s="50">
        <v>42.7</v>
      </c>
      <c r="H55" s="47">
        <v>0.13124999999999998</v>
      </c>
      <c r="I55" s="47">
        <v>8.7499999999999981E-2</v>
      </c>
      <c r="J55" s="47">
        <v>0.17499999999999996</v>
      </c>
      <c r="K55" s="47">
        <v>0</v>
      </c>
      <c r="L55" s="47">
        <v>0.13124999999999998</v>
      </c>
      <c r="M55" s="47">
        <v>31.937499999999996</v>
      </c>
      <c r="N55" s="47">
        <v>54.6875</v>
      </c>
      <c r="O55" s="47">
        <v>17.5</v>
      </c>
      <c r="P55" s="47">
        <v>1.2249999999999999</v>
      </c>
      <c r="Q55" s="47">
        <v>0.3</v>
      </c>
      <c r="R55" s="47">
        <v>0.02</v>
      </c>
    </row>
    <row r="56" spans="1:37" ht="15.75" customHeight="1" x14ac:dyDescent="0.25">
      <c r="A56" s="179" t="s">
        <v>167</v>
      </c>
      <c r="B56" s="46" t="s">
        <v>4</v>
      </c>
      <c r="C56" s="46">
        <v>30</v>
      </c>
      <c r="D56" s="42">
        <v>2.2999999999999998</v>
      </c>
      <c r="E56" s="42">
        <v>0.2</v>
      </c>
      <c r="F56" s="42">
        <v>14.8</v>
      </c>
      <c r="G56" s="42">
        <v>70.3</v>
      </c>
      <c r="H56" s="47">
        <v>2.4E-2</v>
      </c>
      <c r="I56" s="47">
        <v>5.0000000000000001E-3</v>
      </c>
      <c r="J56" s="47">
        <v>0</v>
      </c>
      <c r="K56" s="47">
        <v>0</v>
      </c>
      <c r="L56" s="47">
        <v>0.42</v>
      </c>
      <c r="M56" s="47">
        <v>8</v>
      </c>
      <c r="N56" s="47">
        <v>26</v>
      </c>
      <c r="O56" s="47">
        <v>5.6</v>
      </c>
      <c r="P56" s="47">
        <v>0.4</v>
      </c>
      <c r="Q56" s="47">
        <v>0.3</v>
      </c>
      <c r="R56" s="47">
        <v>0</v>
      </c>
    </row>
    <row r="57" spans="1:37" s="47" customFormat="1" ht="15.75" customHeight="1" x14ac:dyDescent="0.25">
      <c r="A57" s="85"/>
      <c r="B57" s="46"/>
      <c r="C57" s="46"/>
      <c r="G57" s="42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19"/>
    </row>
    <row r="58" spans="1:37" s="47" customFormat="1" ht="15.75" customHeight="1" x14ac:dyDescent="0.25">
      <c r="A58" s="87"/>
      <c r="B58" s="51" t="s">
        <v>21</v>
      </c>
      <c r="C58" s="52">
        <f t="shared" ref="C58:R58" si="8">SUM(C51:C57)</f>
        <v>555</v>
      </c>
      <c r="D58" s="52">
        <f t="shared" si="8"/>
        <v>24.14</v>
      </c>
      <c r="E58" s="52">
        <f t="shared" si="8"/>
        <v>23.72</v>
      </c>
      <c r="F58" s="52">
        <f t="shared" si="8"/>
        <v>60.480000000000004</v>
      </c>
      <c r="G58" s="52">
        <f t="shared" si="8"/>
        <v>551.55999999999995</v>
      </c>
      <c r="H58" s="52">
        <f t="shared" si="8"/>
        <v>0.3732021495327103</v>
      </c>
      <c r="I58" s="52">
        <f t="shared" si="8"/>
        <v>0.29853214953271029</v>
      </c>
      <c r="J58" s="52">
        <f t="shared" si="8"/>
        <v>36.146168224299061</v>
      </c>
      <c r="K58" s="52">
        <f t="shared" si="8"/>
        <v>0.79999999999999993</v>
      </c>
      <c r="L58" s="52">
        <f t="shared" si="8"/>
        <v>1.6368107476635512</v>
      </c>
      <c r="M58" s="52">
        <f t="shared" si="8"/>
        <v>141.62333925233645</v>
      </c>
      <c r="N58" s="52">
        <f t="shared" si="8"/>
        <v>264.53388504672898</v>
      </c>
      <c r="O58" s="52">
        <f t="shared" si="8"/>
        <v>84.707140186915893</v>
      </c>
      <c r="P58" s="52">
        <f t="shared" si="8"/>
        <v>16.638755887850465</v>
      </c>
      <c r="Q58" s="52">
        <f t="shared" si="8"/>
        <v>3.5059999999999998</v>
      </c>
      <c r="R58" s="52">
        <f t="shared" si="8"/>
        <v>0.02</v>
      </c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19"/>
    </row>
    <row r="59" spans="1:37" s="47" customFormat="1" ht="15.75" customHeight="1" x14ac:dyDescent="0.25">
      <c r="A59" s="85"/>
      <c r="B59" s="157" t="s">
        <v>84</v>
      </c>
      <c r="C59" s="53"/>
      <c r="D59" s="54">
        <v>19.25</v>
      </c>
      <c r="E59" s="54">
        <v>19.75</v>
      </c>
      <c r="F59" s="54">
        <v>83.75</v>
      </c>
      <c r="G59" s="54">
        <v>587.5</v>
      </c>
      <c r="H59" s="54">
        <v>0.3</v>
      </c>
      <c r="I59" s="54">
        <v>0.35</v>
      </c>
      <c r="J59" s="54">
        <v>15</v>
      </c>
      <c r="K59" s="54">
        <v>0.17499999999999999</v>
      </c>
      <c r="L59" s="54">
        <v>2.5</v>
      </c>
      <c r="M59" s="54">
        <v>275</v>
      </c>
      <c r="N59" s="54">
        <v>412.5</v>
      </c>
      <c r="O59" s="54">
        <v>62.5</v>
      </c>
      <c r="P59" s="54">
        <v>3</v>
      </c>
      <c r="Q59" s="54">
        <v>2.5</v>
      </c>
      <c r="R59" s="54">
        <v>2.5000000000000001E-2</v>
      </c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19"/>
    </row>
    <row r="60" spans="1:37" s="47" customFormat="1" ht="15.75" customHeight="1" x14ac:dyDescent="0.25">
      <c r="A60" s="189" t="s">
        <v>99</v>
      </c>
      <c r="B60" s="190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19"/>
    </row>
    <row r="61" spans="1:37" s="47" customFormat="1" ht="15.75" customHeight="1" x14ac:dyDescent="0.25">
      <c r="A61" s="186" t="s">
        <v>133</v>
      </c>
      <c r="B61" s="56" t="s">
        <v>134</v>
      </c>
      <c r="C61" s="46">
        <v>60</v>
      </c>
      <c r="D61" s="50">
        <v>0.5</v>
      </c>
      <c r="E61" s="50">
        <v>0.1</v>
      </c>
      <c r="F61" s="50">
        <v>1.5</v>
      </c>
      <c r="G61" s="50">
        <v>8.5</v>
      </c>
      <c r="H61" s="50">
        <v>4.8000000000000001E-2</v>
      </c>
      <c r="I61" s="50">
        <v>2.4E-2</v>
      </c>
      <c r="J61" s="50">
        <v>12.6</v>
      </c>
      <c r="K61" s="50">
        <v>0</v>
      </c>
      <c r="L61" s="50">
        <v>0.5</v>
      </c>
      <c r="M61" s="50">
        <v>10.08</v>
      </c>
      <c r="N61" s="50">
        <v>18.72</v>
      </c>
      <c r="O61" s="50">
        <v>14.4</v>
      </c>
      <c r="P61" s="50">
        <v>0.64800000000000002</v>
      </c>
      <c r="Q61" s="44">
        <v>0.10199999999999999</v>
      </c>
      <c r="R61" s="44">
        <v>0</v>
      </c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19"/>
    </row>
    <row r="62" spans="1:37" s="47" customFormat="1" ht="15.75" customHeight="1" x14ac:dyDescent="0.25">
      <c r="A62" s="185" t="s">
        <v>170</v>
      </c>
      <c r="B62" s="46" t="s">
        <v>189</v>
      </c>
      <c r="C62" s="46">
        <v>100</v>
      </c>
      <c r="D62" s="50">
        <v>14.2</v>
      </c>
      <c r="E62" s="50">
        <v>2.6</v>
      </c>
      <c r="F62" s="50">
        <v>8.6</v>
      </c>
      <c r="G62" s="47">
        <v>114.2</v>
      </c>
      <c r="H62" s="47">
        <v>0.08</v>
      </c>
      <c r="I62" s="47">
        <v>0.1</v>
      </c>
      <c r="J62" s="47">
        <v>0.16</v>
      </c>
      <c r="K62" s="47">
        <v>19.600000000000001</v>
      </c>
      <c r="M62" s="47">
        <v>36</v>
      </c>
      <c r="N62" s="47">
        <v>189</v>
      </c>
      <c r="O62" s="47">
        <v>41</v>
      </c>
      <c r="P62" s="47">
        <v>0.9</v>
      </c>
      <c r="R62" s="47">
        <v>138</v>
      </c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19"/>
    </row>
    <row r="63" spans="1:37" s="47" customFormat="1" ht="15.75" customHeight="1" x14ac:dyDescent="0.25">
      <c r="A63" s="185" t="s">
        <v>190</v>
      </c>
      <c r="B63" s="178" t="s">
        <v>191</v>
      </c>
      <c r="C63" s="46">
        <v>30</v>
      </c>
      <c r="D63" s="50">
        <v>1.1000000000000001</v>
      </c>
      <c r="E63" s="50">
        <v>2.2000000000000002</v>
      </c>
      <c r="F63" s="50">
        <v>2.9</v>
      </c>
      <c r="G63" s="47">
        <v>35.700000000000003</v>
      </c>
      <c r="H63" s="47">
        <v>0.04</v>
      </c>
      <c r="I63" s="47">
        <v>0.13</v>
      </c>
      <c r="J63" s="47">
        <v>0.52</v>
      </c>
      <c r="K63" s="47">
        <v>34.799999999999997</v>
      </c>
      <c r="M63" s="47">
        <v>110</v>
      </c>
      <c r="N63" s="47">
        <v>87</v>
      </c>
      <c r="O63" s="47">
        <v>13</v>
      </c>
      <c r="P63" s="47">
        <v>0.12</v>
      </c>
      <c r="R63" s="47">
        <v>21</v>
      </c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19"/>
    </row>
    <row r="64" spans="1:37" ht="15.75" customHeight="1" x14ac:dyDescent="0.25">
      <c r="A64" s="185" t="s">
        <v>144</v>
      </c>
      <c r="B64" s="46" t="s">
        <v>71</v>
      </c>
      <c r="C64" s="46">
        <v>150</v>
      </c>
      <c r="D64" s="47">
        <v>3.2</v>
      </c>
      <c r="E64" s="47">
        <v>5.2</v>
      </c>
      <c r="F64" s="47">
        <v>19.8</v>
      </c>
      <c r="G64" s="47">
        <v>139.4</v>
      </c>
      <c r="H64" s="47">
        <v>0.12</v>
      </c>
      <c r="I64" s="47">
        <v>0.11</v>
      </c>
      <c r="J64" s="47">
        <v>10.199999999999999</v>
      </c>
      <c r="K64" s="47">
        <v>23.8</v>
      </c>
      <c r="L64" s="47">
        <v>6.9599999999999995E-2</v>
      </c>
      <c r="M64" s="47">
        <v>39</v>
      </c>
      <c r="N64" s="47">
        <v>84</v>
      </c>
      <c r="O64" s="47">
        <v>28</v>
      </c>
      <c r="P64" s="47">
        <v>1.03</v>
      </c>
      <c r="Q64" s="47">
        <v>0.11899999999999999</v>
      </c>
      <c r="R64" s="47">
        <v>28</v>
      </c>
    </row>
    <row r="65" spans="1:37" ht="15.75" customHeight="1" x14ac:dyDescent="0.25">
      <c r="A65" s="185" t="s">
        <v>145</v>
      </c>
      <c r="B65" s="46" t="s">
        <v>37</v>
      </c>
      <c r="C65" s="46">
        <v>200</v>
      </c>
      <c r="D65" s="50">
        <v>0.3</v>
      </c>
      <c r="E65" s="50">
        <v>0</v>
      </c>
      <c r="F65" s="50">
        <v>6.7</v>
      </c>
      <c r="G65" s="47">
        <v>27.9</v>
      </c>
      <c r="H65" s="50">
        <v>0</v>
      </c>
      <c r="I65" s="50">
        <v>0.01</v>
      </c>
      <c r="J65" s="50">
        <v>1.6</v>
      </c>
      <c r="K65" s="50">
        <v>0.38</v>
      </c>
      <c r="L65" s="50">
        <v>0.05</v>
      </c>
      <c r="M65" s="50">
        <v>6.9</v>
      </c>
      <c r="N65" s="50">
        <v>8.5</v>
      </c>
      <c r="O65" s="50">
        <v>4.5999999999999996</v>
      </c>
      <c r="P65" s="50">
        <v>0.77</v>
      </c>
      <c r="Q65" s="50">
        <v>0.02</v>
      </c>
      <c r="R65" s="47">
        <v>0</v>
      </c>
    </row>
    <row r="66" spans="1:37" s="48" customFormat="1" ht="15.75" customHeight="1" x14ac:dyDescent="0.25">
      <c r="A66" s="185" t="s">
        <v>167</v>
      </c>
      <c r="B66" s="46" t="s">
        <v>4</v>
      </c>
      <c r="C66" s="46">
        <v>30</v>
      </c>
      <c r="D66" s="42">
        <v>2.2999999999999998</v>
      </c>
      <c r="E66" s="42">
        <v>0.2</v>
      </c>
      <c r="F66" s="42">
        <v>14.8</v>
      </c>
      <c r="G66" s="42">
        <v>70.3</v>
      </c>
      <c r="H66" s="47">
        <v>0.16949999999999998</v>
      </c>
      <c r="I66" s="47">
        <v>0.10169999999999998</v>
      </c>
      <c r="J66" s="47">
        <v>23.729999999999997</v>
      </c>
      <c r="K66" s="47">
        <v>0</v>
      </c>
      <c r="L66" s="47">
        <v>0.22599999999999998</v>
      </c>
      <c r="M66" s="47">
        <v>62.036999999999992</v>
      </c>
      <c r="N66" s="47">
        <v>90.060999999999993</v>
      </c>
      <c r="O66" s="47">
        <v>33.108999999999995</v>
      </c>
      <c r="P66" s="47">
        <v>1.2994999999999999</v>
      </c>
      <c r="Q66" s="47">
        <v>0.66</v>
      </c>
      <c r="R66" s="47">
        <v>0</v>
      </c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18"/>
    </row>
    <row r="67" spans="1:37" ht="15.75" customHeight="1" x14ac:dyDescent="0.25">
      <c r="A67" s="185" t="s">
        <v>167</v>
      </c>
      <c r="B67" s="46" t="s">
        <v>106</v>
      </c>
      <c r="C67" s="46">
        <v>25</v>
      </c>
      <c r="D67" s="47">
        <v>1.7</v>
      </c>
      <c r="E67" s="47">
        <v>0.3</v>
      </c>
      <c r="F67" s="47">
        <v>8.4</v>
      </c>
      <c r="G67" s="50">
        <v>42.7</v>
      </c>
      <c r="H67" s="47">
        <v>0.2</v>
      </c>
      <c r="I67" s="47">
        <v>0.4</v>
      </c>
      <c r="J67" s="47">
        <v>8</v>
      </c>
      <c r="K67" s="47">
        <v>1E-3</v>
      </c>
      <c r="L67" s="47">
        <v>11</v>
      </c>
      <c r="M67" s="47">
        <v>32</v>
      </c>
      <c r="N67" s="47">
        <v>29</v>
      </c>
      <c r="O67" s="47">
        <v>21</v>
      </c>
      <c r="P67" s="47">
        <v>6.4</v>
      </c>
      <c r="Q67" s="47">
        <v>0.78</v>
      </c>
      <c r="R67" s="47">
        <v>0.01</v>
      </c>
    </row>
    <row r="68" spans="1:37" ht="15.75" customHeight="1" x14ac:dyDescent="0.25">
      <c r="A68" s="179" t="s">
        <v>167</v>
      </c>
      <c r="B68" s="178" t="s">
        <v>146</v>
      </c>
      <c r="C68" s="46">
        <v>60</v>
      </c>
      <c r="D68" s="47">
        <v>4.8</v>
      </c>
      <c r="E68" s="50">
        <v>8.4</v>
      </c>
      <c r="F68" s="50">
        <v>33.6</v>
      </c>
      <c r="G68" s="47">
        <f t="shared" ref="G68" si="9">F68*4+E68*9+D68*4</f>
        <v>229.2</v>
      </c>
      <c r="H68" s="50">
        <v>5.5E-2</v>
      </c>
      <c r="I68" s="50">
        <v>4.8000000000000001E-2</v>
      </c>
      <c r="J68" s="50">
        <v>1.7</v>
      </c>
      <c r="K68" s="50">
        <v>0.62</v>
      </c>
      <c r="L68" s="50">
        <v>0.60499999999999998</v>
      </c>
      <c r="M68" s="50">
        <v>26.7</v>
      </c>
      <c r="N68" s="50">
        <v>40.4</v>
      </c>
      <c r="O68" s="50">
        <v>7.3</v>
      </c>
      <c r="P68" s="50">
        <v>0.17199999999999999</v>
      </c>
      <c r="Q68" s="50">
        <v>0.25480000000000003</v>
      </c>
      <c r="R68" s="47">
        <v>0</v>
      </c>
    </row>
    <row r="69" spans="1:37" s="47" customFormat="1" ht="15.75" customHeight="1" x14ac:dyDescent="0.25">
      <c r="A69" s="87"/>
      <c r="B69" s="51" t="s">
        <v>21</v>
      </c>
      <c r="C69" s="52">
        <f>SUM(C61:C68)</f>
        <v>655</v>
      </c>
      <c r="D69" s="52">
        <f>SUM(D61:D68)</f>
        <v>28.1</v>
      </c>
      <c r="E69" s="52">
        <f>SUM(E61:E68)</f>
        <v>19</v>
      </c>
      <c r="F69" s="52">
        <f>SUM(F61:F68)</f>
        <v>96.3</v>
      </c>
      <c r="G69" s="52">
        <f>SUM(G61:G68)</f>
        <v>667.9</v>
      </c>
      <c r="H69" s="52">
        <f t="shared" ref="H69:R69" si="10">SUM(H64:H68)</f>
        <v>0.54449999999999998</v>
      </c>
      <c r="I69" s="52">
        <f t="shared" si="10"/>
        <v>0.66970000000000007</v>
      </c>
      <c r="J69" s="52">
        <f t="shared" si="10"/>
        <v>45.23</v>
      </c>
      <c r="K69" s="52">
        <f t="shared" si="10"/>
        <v>24.801000000000002</v>
      </c>
      <c r="L69" s="52">
        <f t="shared" si="10"/>
        <v>11.9506</v>
      </c>
      <c r="M69" s="52">
        <f t="shared" si="10"/>
        <v>166.63699999999997</v>
      </c>
      <c r="N69" s="52">
        <f t="shared" si="10"/>
        <v>251.96099999999998</v>
      </c>
      <c r="O69" s="52">
        <f t="shared" si="10"/>
        <v>94.009</v>
      </c>
      <c r="P69" s="52">
        <f t="shared" si="10"/>
        <v>9.6715000000000018</v>
      </c>
      <c r="Q69" s="52">
        <f t="shared" si="10"/>
        <v>1.8338000000000001</v>
      </c>
      <c r="R69" s="52">
        <f t="shared" si="10"/>
        <v>28.01</v>
      </c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19"/>
    </row>
    <row r="70" spans="1:37" s="47" customFormat="1" ht="15.75" customHeight="1" x14ac:dyDescent="0.25">
      <c r="A70" s="86"/>
      <c r="B70" s="157" t="s">
        <v>84</v>
      </c>
      <c r="C70" s="53"/>
      <c r="D70" s="54">
        <v>19.25</v>
      </c>
      <c r="E70" s="54">
        <v>19.75</v>
      </c>
      <c r="F70" s="54">
        <v>83.75</v>
      </c>
      <c r="G70" s="54">
        <v>587.5</v>
      </c>
      <c r="H70" s="54">
        <v>0.3</v>
      </c>
      <c r="I70" s="54">
        <v>0.35</v>
      </c>
      <c r="J70" s="54">
        <v>15</v>
      </c>
      <c r="K70" s="54">
        <v>0.17499999999999999</v>
      </c>
      <c r="L70" s="54">
        <v>2.5</v>
      </c>
      <c r="M70" s="54">
        <v>275</v>
      </c>
      <c r="N70" s="54">
        <v>412.5</v>
      </c>
      <c r="O70" s="54">
        <v>62.5</v>
      </c>
      <c r="P70" s="54">
        <v>3</v>
      </c>
      <c r="Q70" s="54">
        <v>2.5</v>
      </c>
      <c r="R70" s="54">
        <v>2.5000000000000001E-2</v>
      </c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19"/>
    </row>
    <row r="71" spans="1:37" s="47" customFormat="1" ht="15.75" customHeight="1" x14ac:dyDescent="0.25">
      <c r="A71" s="189" t="s">
        <v>100</v>
      </c>
      <c r="B71" s="190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19"/>
    </row>
    <row r="72" spans="1:37" s="47" customFormat="1" ht="15.75" customHeight="1" x14ac:dyDescent="0.25">
      <c r="A72" s="179" t="s">
        <v>153</v>
      </c>
      <c r="B72" s="159" t="s">
        <v>154</v>
      </c>
      <c r="C72" s="162">
        <v>60</v>
      </c>
      <c r="D72" s="155">
        <v>1.2</v>
      </c>
      <c r="E72" s="155">
        <v>4.2</v>
      </c>
      <c r="F72" s="155">
        <v>6</v>
      </c>
      <c r="G72" s="155">
        <v>68</v>
      </c>
      <c r="H72" s="47">
        <v>2.6600000000000002E-2</v>
      </c>
      <c r="J72" s="47">
        <v>3.9102000000000001</v>
      </c>
      <c r="K72" s="47">
        <v>0</v>
      </c>
      <c r="L72" s="47">
        <v>7.9799999999999996E-2</v>
      </c>
      <c r="M72" s="47">
        <v>13.565999999999999</v>
      </c>
      <c r="N72" s="47">
        <v>23.94</v>
      </c>
      <c r="O72" s="47">
        <v>11.172000000000001</v>
      </c>
      <c r="P72" s="47">
        <v>0.39900000000000002</v>
      </c>
      <c r="Q72" s="44">
        <v>0.13600000000000001</v>
      </c>
      <c r="R72" s="44">
        <v>0</v>
      </c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19"/>
    </row>
    <row r="73" spans="1:37" s="47" customFormat="1" ht="15.75" customHeight="1" x14ac:dyDescent="0.25">
      <c r="A73" s="179" t="s">
        <v>168</v>
      </c>
      <c r="B73" s="46" t="s">
        <v>69</v>
      </c>
      <c r="C73" s="46">
        <v>90</v>
      </c>
      <c r="D73" s="42">
        <v>13.05</v>
      </c>
      <c r="E73" s="42">
        <v>13.2</v>
      </c>
      <c r="F73" s="42">
        <v>7.5</v>
      </c>
      <c r="G73" s="47">
        <v>199.65</v>
      </c>
      <c r="H73" s="42">
        <v>0.04</v>
      </c>
      <c r="I73" s="42">
        <v>0.12</v>
      </c>
      <c r="J73" s="42">
        <v>0.56000000000000005</v>
      </c>
      <c r="K73" s="42">
        <v>2.2200000000000002</v>
      </c>
      <c r="L73" s="42">
        <v>0</v>
      </c>
      <c r="M73" s="42">
        <v>32</v>
      </c>
      <c r="N73" s="42">
        <v>184</v>
      </c>
      <c r="O73" s="42">
        <v>26</v>
      </c>
      <c r="P73" s="42">
        <v>2.36</v>
      </c>
      <c r="Q73" s="47">
        <v>0.96</v>
      </c>
      <c r="R73" s="47">
        <v>36</v>
      </c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19"/>
    </row>
    <row r="74" spans="1:37" s="47" customFormat="1" ht="15.75" customHeight="1" x14ac:dyDescent="0.25">
      <c r="A74" s="182" t="s">
        <v>164</v>
      </c>
      <c r="B74" s="46" t="s">
        <v>68</v>
      </c>
      <c r="C74" s="46">
        <v>25</v>
      </c>
      <c r="D74" s="42">
        <v>0.75</v>
      </c>
      <c r="E74" s="42">
        <v>4.0999999999999996</v>
      </c>
      <c r="F74" s="42">
        <v>1.6</v>
      </c>
      <c r="G74" s="47">
        <v>46.3</v>
      </c>
      <c r="H74" s="42">
        <v>0.01</v>
      </c>
      <c r="I74" s="42">
        <v>0.01</v>
      </c>
      <c r="J74" s="42">
        <v>0.04</v>
      </c>
      <c r="K74" s="42">
        <v>19.45</v>
      </c>
      <c r="L74" s="42">
        <v>20</v>
      </c>
      <c r="M74" s="42">
        <v>20</v>
      </c>
      <c r="N74" s="42">
        <v>14.5</v>
      </c>
      <c r="O74" s="42">
        <v>2.15</v>
      </c>
      <c r="P74" s="42">
        <v>0.06</v>
      </c>
      <c r="Q74" s="47">
        <v>7.0000000000000007E-2</v>
      </c>
      <c r="R74" s="47">
        <v>2.85</v>
      </c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19"/>
    </row>
    <row r="75" spans="1:37" s="48" customFormat="1" ht="15.75" customHeight="1" x14ac:dyDescent="0.25">
      <c r="A75" s="179" t="s">
        <v>173</v>
      </c>
      <c r="B75" s="46" t="s">
        <v>172</v>
      </c>
      <c r="C75" s="46">
        <v>150</v>
      </c>
      <c r="D75" s="50">
        <v>8.3000000000000007</v>
      </c>
      <c r="E75" s="50">
        <v>6.3</v>
      </c>
      <c r="F75" s="50">
        <v>36</v>
      </c>
      <c r="G75" s="47">
        <v>233.7</v>
      </c>
      <c r="H75" s="50">
        <v>0.21</v>
      </c>
      <c r="I75" s="50">
        <v>0.12</v>
      </c>
      <c r="J75" s="50">
        <v>0</v>
      </c>
      <c r="K75" s="50">
        <v>19.2</v>
      </c>
      <c r="L75" s="50">
        <v>0.44</v>
      </c>
      <c r="M75" s="50">
        <v>15</v>
      </c>
      <c r="N75" s="50">
        <v>181</v>
      </c>
      <c r="O75" s="50">
        <v>120</v>
      </c>
      <c r="P75" s="50">
        <v>4.04</v>
      </c>
      <c r="Q75" s="47">
        <v>1.1000000000000001</v>
      </c>
      <c r="R75" s="47">
        <v>22</v>
      </c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18"/>
    </row>
    <row r="76" spans="1:37" ht="15.75" customHeight="1" x14ac:dyDescent="0.25">
      <c r="A76" s="179" t="s">
        <v>137</v>
      </c>
      <c r="B76" s="46" t="s">
        <v>82</v>
      </c>
      <c r="C76" s="46">
        <v>200</v>
      </c>
      <c r="D76" s="47">
        <v>0.2</v>
      </c>
      <c r="E76" s="47">
        <v>0</v>
      </c>
      <c r="F76" s="47">
        <v>1.7</v>
      </c>
      <c r="G76" s="50">
        <v>8.6</v>
      </c>
      <c r="H76" s="47">
        <v>0</v>
      </c>
      <c r="I76" s="47">
        <v>0.01</v>
      </c>
      <c r="J76" s="47">
        <v>1.24</v>
      </c>
      <c r="K76" s="47">
        <v>2.2799999999999998</v>
      </c>
      <c r="L76" s="47">
        <v>0.4</v>
      </c>
      <c r="M76" s="47">
        <v>9.3000000000000007</v>
      </c>
      <c r="N76" s="47">
        <v>11</v>
      </c>
      <c r="O76" s="47">
        <v>6.8</v>
      </c>
      <c r="P76" s="47">
        <v>0.91</v>
      </c>
      <c r="Q76" s="47">
        <v>0.12</v>
      </c>
      <c r="R76" s="47">
        <v>0.3</v>
      </c>
    </row>
    <row r="77" spans="1:37" ht="15.75" customHeight="1" x14ac:dyDescent="0.25">
      <c r="A77" s="179" t="s">
        <v>167</v>
      </c>
      <c r="B77" s="46" t="s">
        <v>106</v>
      </c>
      <c r="C77" s="46">
        <v>25</v>
      </c>
      <c r="D77" s="47">
        <v>1.7</v>
      </c>
      <c r="E77" s="47">
        <v>0.3</v>
      </c>
      <c r="F77" s="47">
        <v>8.4</v>
      </c>
      <c r="G77" s="50">
        <v>42.7</v>
      </c>
      <c r="H77" s="47">
        <v>0.13124999999999998</v>
      </c>
      <c r="I77" s="47">
        <v>8.7499999999999981E-2</v>
      </c>
      <c r="J77" s="47">
        <v>0.17499999999999996</v>
      </c>
      <c r="K77" s="47">
        <v>0</v>
      </c>
      <c r="L77" s="47">
        <v>0.13124999999999998</v>
      </c>
      <c r="M77" s="47">
        <v>31.937499999999996</v>
      </c>
      <c r="N77" s="47">
        <v>54.6875</v>
      </c>
      <c r="O77" s="47">
        <v>17.5</v>
      </c>
      <c r="P77" s="47">
        <v>1.2249999999999999</v>
      </c>
      <c r="Q77" s="47">
        <v>0.3</v>
      </c>
      <c r="R77" s="47">
        <v>0.02</v>
      </c>
    </row>
    <row r="78" spans="1:37" s="47" customFormat="1" ht="15.75" customHeight="1" x14ac:dyDescent="0.25">
      <c r="A78" s="179" t="s">
        <v>167</v>
      </c>
      <c r="B78" s="46" t="s">
        <v>4</v>
      </c>
      <c r="C78" s="46">
        <v>30</v>
      </c>
      <c r="D78" s="42">
        <v>2.2999999999999998</v>
      </c>
      <c r="E78" s="42">
        <v>0.2</v>
      </c>
      <c r="F78" s="42">
        <v>14.8</v>
      </c>
      <c r="G78" s="42">
        <v>70.3</v>
      </c>
      <c r="H78" s="47">
        <v>2.4E-2</v>
      </c>
      <c r="I78" s="47">
        <v>5.0000000000000001E-3</v>
      </c>
      <c r="J78" s="47">
        <v>0</v>
      </c>
      <c r="K78" s="47">
        <v>0</v>
      </c>
      <c r="L78" s="47">
        <v>0.42</v>
      </c>
      <c r="M78" s="47">
        <v>8</v>
      </c>
      <c r="N78" s="47">
        <v>26</v>
      </c>
      <c r="O78" s="47">
        <v>5.6</v>
      </c>
      <c r="P78" s="47">
        <v>0.4</v>
      </c>
      <c r="Q78" s="47">
        <v>0.3</v>
      </c>
      <c r="R78" s="47">
        <v>0</v>
      </c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19"/>
    </row>
    <row r="79" spans="1:37" s="47" customFormat="1" ht="15.75" customHeight="1" x14ac:dyDescent="0.25">
      <c r="A79" s="87"/>
      <c r="B79" s="51" t="s">
        <v>21</v>
      </c>
      <c r="C79" s="187">
        <f>SUM(C72:C78)</f>
        <v>580</v>
      </c>
      <c r="D79" s="52">
        <f>SUM(D72:D78)</f>
        <v>27.5</v>
      </c>
      <c r="E79" s="52">
        <f>SUM(E72:E78)</f>
        <v>28.3</v>
      </c>
      <c r="F79" s="52">
        <f>SUM(F72:F78)</f>
        <v>76</v>
      </c>
      <c r="G79" s="52">
        <f>SUM(G72:G78)</f>
        <v>669.25</v>
      </c>
      <c r="H79" s="52">
        <f t="shared" ref="H79:R79" si="11">SUM(H72:H78)</f>
        <v>0.44184999999999997</v>
      </c>
      <c r="I79" s="52">
        <f t="shared" si="11"/>
        <v>0.35249999999999998</v>
      </c>
      <c r="J79" s="52">
        <f t="shared" si="11"/>
        <v>5.9252000000000002</v>
      </c>
      <c r="K79" s="52">
        <f t="shared" si="11"/>
        <v>43.15</v>
      </c>
      <c r="L79" s="52">
        <f t="shared" si="11"/>
        <v>21.471050000000002</v>
      </c>
      <c r="M79" s="52">
        <f t="shared" si="11"/>
        <v>129.80349999999999</v>
      </c>
      <c r="N79" s="52">
        <f t="shared" si="11"/>
        <v>495.1275</v>
      </c>
      <c r="O79" s="52">
        <f t="shared" si="11"/>
        <v>189.22200000000001</v>
      </c>
      <c r="P79" s="52">
        <f t="shared" si="11"/>
        <v>9.3940000000000001</v>
      </c>
      <c r="Q79" s="52">
        <f t="shared" si="11"/>
        <v>2.9859999999999998</v>
      </c>
      <c r="R79" s="52">
        <f t="shared" si="11"/>
        <v>61.17</v>
      </c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19"/>
    </row>
    <row r="80" spans="1:37" s="47" customFormat="1" ht="15.75" customHeight="1" x14ac:dyDescent="0.25">
      <c r="A80" s="89"/>
      <c r="B80" s="157" t="s">
        <v>84</v>
      </c>
      <c r="D80" s="54">
        <v>19.25</v>
      </c>
      <c r="E80" s="54">
        <v>19.75</v>
      </c>
      <c r="F80" s="54">
        <v>83.75</v>
      </c>
      <c r="G80" s="54">
        <v>587.5</v>
      </c>
      <c r="H80" s="54">
        <v>0.3</v>
      </c>
      <c r="I80" s="54">
        <v>0.35</v>
      </c>
      <c r="J80" s="54">
        <v>15</v>
      </c>
      <c r="K80" s="54">
        <v>0.17499999999999999</v>
      </c>
      <c r="L80" s="54">
        <v>2.5</v>
      </c>
      <c r="M80" s="54">
        <v>275</v>
      </c>
      <c r="N80" s="54">
        <v>412.5</v>
      </c>
      <c r="O80" s="54">
        <v>62.5</v>
      </c>
      <c r="P80" s="54">
        <v>3</v>
      </c>
      <c r="Q80" s="54">
        <v>2.5</v>
      </c>
      <c r="R80" s="54">
        <v>2.5000000000000001E-2</v>
      </c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19"/>
    </row>
    <row r="81" spans="1:37" s="47" customFormat="1" ht="15.75" customHeight="1" x14ac:dyDescent="0.25">
      <c r="A81" s="189" t="s">
        <v>101</v>
      </c>
      <c r="B81" s="190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19"/>
    </row>
    <row r="82" spans="1:37" s="47" customFormat="1" ht="15.75" customHeight="1" x14ac:dyDescent="0.25">
      <c r="A82" s="179" t="s">
        <v>161</v>
      </c>
      <c r="B82" s="46" t="s">
        <v>162</v>
      </c>
      <c r="C82" s="46">
        <v>150</v>
      </c>
      <c r="D82" s="42">
        <v>22.9</v>
      </c>
      <c r="E82" s="42">
        <v>10.8</v>
      </c>
      <c r="F82" s="42">
        <v>15.4</v>
      </c>
      <c r="G82" s="42">
        <v>250.3</v>
      </c>
      <c r="H82" s="42">
        <v>0.05</v>
      </c>
      <c r="I82" s="42">
        <v>0.28999999999999998</v>
      </c>
      <c r="J82" s="42">
        <v>1.59</v>
      </c>
      <c r="K82" s="42">
        <v>64.7</v>
      </c>
      <c r="L82" s="42">
        <v>0</v>
      </c>
      <c r="M82" s="42">
        <v>170.72</v>
      </c>
      <c r="N82" s="42">
        <v>224.08</v>
      </c>
      <c r="O82" s="42">
        <v>29.82</v>
      </c>
      <c r="P82" s="42">
        <v>1.18</v>
      </c>
      <c r="Q82" s="47">
        <v>0.59</v>
      </c>
      <c r="R82" s="47">
        <v>0</v>
      </c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19"/>
    </row>
    <row r="83" spans="1:37" s="47" customFormat="1" ht="15.75" customHeight="1" x14ac:dyDescent="0.25">
      <c r="A83" s="183" t="s">
        <v>167</v>
      </c>
      <c r="B83" s="61" t="s">
        <v>81</v>
      </c>
      <c r="C83" s="61">
        <v>15</v>
      </c>
      <c r="D83" s="47">
        <v>1.1278195488721805</v>
      </c>
      <c r="E83" s="47">
        <v>3.0075187969924809E-3</v>
      </c>
      <c r="F83" s="47">
        <v>8.5413533834586453</v>
      </c>
      <c r="G83" s="42">
        <f t="shared" ref="G83" si="12">F83*4+E83*9+D83*4</f>
        <v>38.703759398496231</v>
      </c>
      <c r="H83" s="47">
        <v>7.5187969924812026E-3</v>
      </c>
      <c r="I83" s="47">
        <v>2.2556390977443608E-2</v>
      </c>
      <c r="J83" s="47">
        <v>0.15037593984962405</v>
      </c>
      <c r="K83" s="47">
        <v>0</v>
      </c>
      <c r="L83" s="47">
        <v>0</v>
      </c>
      <c r="M83" s="47">
        <v>47.669172932330824</v>
      </c>
      <c r="N83" s="47">
        <v>34.436090225563909</v>
      </c>
      <c r="O83" s="47">
        <v>5.1127819548872173</v>
      </c>
      <c r="P83" s="47">
        <v>3.007518796992481E-2</v>
      </c>
      <c r="Q83" s="47">
        <v>0.15</v>
      </c>
      <c r="R83" s="47">
        <v>0</v>
      </c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19"/>
    </row>
    <row r="84" spans="1:37" s="47" customFormat="1" ht="15.75" customHeight="1" x14ac:dyDescent="0.25">
      <c r="A84" s="179" t="s">
        <v>165</v>
      </c>
      <c r="B84" s="46" t="s">
        <v>6</v>
      </c>
      <c r="C84" s="46">
        <v>200</v>
      </c>
      <c r="D84" s="50">
        <v>4.5999999999999996</v>
      </c>
      <c r="E84" s="50">
        <v>3.6</v>
      </c>
      <c r="F84" s="50">
        <v>12.6</v>
      </c>
      <c r="G84" s="47">
        <v>100.4</v>
      </c>
      <c r="H84" s="50">
        <v>0.04</v>
      </c>
      <c r="I84" s="50">
        <v>0.17</v>
      </c>
      <c r="J84" s="50">
        <v>0.68</v>
      </c>
      <c r="K84" s="50">
        <v>17.3</v>
      </c>
      <c r="L84" s="50">
        <v>0.33</v>
      </c>
      <c r="M84" s="50">
        <v>143</v>
      </c>
      <c r="N84" s="50">
        <v>130</v>
      </c>
      <c r="O84" s="50">
        <v>34</v>
      </c>
      <c r="P84" s="50">
        <v>1.9</v>
      </c>
      <c r="Q84" s="47">
        <v>0.48</v>
      </c>
      <c r="R84" s="47">
        <v>12</v>
      </c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19"/>
    </row>
    <row r="85" spans="1:37" ht="15.75" customHeight="1" x14ac:dyDescent="0.25">
      <c r="A85" s="179" t="s">
        <v>167</v>
      </c>
      <c r="B85" s="46" t="s">
        <v>4</v>
      </c>
      <c r="C85" s="46">
        <v>30</v>
      </c>
      <c r="D85" s="42">
        <v>2.2999999999999998</v>
      </c>
      <c r="E85" s="42">
        <v>0.2</v>
      </c>
      <c r="F85" s="42">
        <v>14.8</v>
      </c>
      <c r="G85" s="42">
        <v>70.3</v>
      </c>
      <c r="H85" s="47">
        <v>2.4E-2</v>
      </c>
      <c r="I85" s="47">
        <v>5.0000000000000001E-3</v>
      </c>
      <c r="J85" s="47">
        <v>0</v>
      </c>
      <c r="K85" s="47">
        <v>0</v>
      </c>
      <c r="L85" s="47">
        <v>0.42</v>
      </c>
      <c r="M85" s="47">
        <v>8</v>
      </c>
      <c r="N85" s="47">
        <v>26</v>
      </c>
      <c r="O85" s="47">
        <v>5.6</v>
      </c>
      <c r="P85" s="47">
        <v>0.4</v>
      </c>
      <c r="Q85" s="47">
        <v>0.3</v>
      </c>
      <c r="R85" s="47">
        <v>0</v>
      </c>
    </row>
    <row r="86" spans="1:37" s="48" customFormat="1" ht="15.75" customHeight="1" x14ac:dyDescent="0.25">
      <c r="A86" s="179" t="s">
        <v>167</v>
      </c>
      <c r="B86" s="60" t="s">
        <v>155</v>
      </c>
      <c r="C86" s="60">
        <v>20</v>
      </c>
      <c r="D86" s="42">
        <v>1.6</v>
      </c>
      <c r="E86" s="42">
        <v>2</v>
      </c>
      <c r="F86" s="42">
        <v>14.8</v>
      </c>
      <c r="G86" s="47">
        <f>F86*4+E86*9+D86*4</f>
        <v>83.600000000000009</v>
      </c>
      <c r="H86" s="50">
        <f>0.04*0.75</f>
        <v>0.03</v>
      </c>
      <c r="I86" s="50">
        <v>0.26</v>
      </c>
      <c r="J86" s="50">
        <v>0.54</v>
      </c>
      <c r="K86" s="50">
        <v>0.36</v>
      </c>
      <c r="L86" s="50">
        <v>0</v>
      </c>
      <c r="M86" s="50">
        <v>223.2</v>
      </c>
      <c r="N86" s="50">
        <v>165.6</v>
      </c>
      <c r="O86" s="50">
        <v>25.2</v>
      </c>
      <c r="P86" s="50">
        <v>0.18</v>
      </c>
      <c r="Q86" s="47">
        <v>0.72</v>
      </c>
      <c r="R86" s="47">
        <v>0</v>
      </c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18"/>
    </row>
    <row r="87" spans="1:37" ht="15.75" customHeight="1" x14ac:dyDescent="0.25">
      <c r="A87" s="179" t="s">
        <v>167</v>
      </c>
      <c r="B87" s="46" t="s">
        <v>156</v>
      </c>
      <c r="C87" s="46">
        <v>200</v>
      </c>
      <c r="D87" s="47">
        <v>0.75301204819277112</v>
      </c>
      <c r="E87" s="47">
        <v>0</v>
      </c>
      <c r="F87" s="47">
        <v>15.210843373493976</v>
      </c>
      <c r="G87" s="47">
        <f t="shared" ref="G87" si="13">F87*4+E87*9+D87*4</f>
        <v>63.855421686746986</v>
      </c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</row>
    <row r="88" spans="1:37" ht="15.75" customHeight="1" x14ac:dyDescent="0.25">
      <c r="A88" s="87"/>
      <c r="B88" s="51" t="s">
        <v>21</v>
      </c>
      <c r="C88" s="52">
        <f>SUM(C82:C87)</f>
        <v>615</v>
      </c>
      <c r="D88" s="52">
        <f t="shared" ref="D88:G88" si="14">SUM(D82:D87)</f>
        <v>33.280831597064953</v>
      </c>
      <c r="E88" s="52">
        <f t="shared" si="14"/>
        <v>16.603007518796993</v>
      </c>
      <c r="F88" s="52">
        <f t="shared" si="14"/>
        <v>81.352196756952623</v>
      </c>
      <c r="G88" s="52">
        <f t="shared" si="14"/>
        <v>607.15918108524329</v>
      </c>
      <c r="H88" s="52">
        <f t="shared" ref="H88:R88" si="15">SUM(H82:H87)</f>
        <v>0.15151879699248119</v>
      </c>
      <c r="I88" s="52">
        <f t="shared" si="15"/>
        <v>0.74755639097744364</v>
      </c>
      <c r="J88" s="52">
        <f t="shared" si="15"/>
        <v>2.9603759398496243</v>
      </c>
      <c r="K88" s="52">
        <f t="shared" si="15"/>
        <v>82.36</v>
      </c>
      <c r="L88" s="52">
        <f t="shared" si="15"/>
        <v>0.75</v>
      </c>
      <c r="M88" s="52">
        <f t="shared" si="15"/>
        <v>592.58917293233083</v>
      </c>
      <c r="N88" s="52">
        <f t="shared" si="15"/>
        <v>580.11609022556388</v>
      </c>
      <c r="O88" s="52">
        <f t="shared" si="15"/>
        <v>99.732781954887216</v>
      </c>
      <c r="P88" s="52">
        <f t="shared" si="15"/>
        <v>3.6900751879699247</v>
      </c>
      <c r="Q88" s="52">
        <f t="shared" si="15"/>
        <v>2.2400000000000002</v>
      </c>
      <c r="R88" s="52">
        <f t="shared" si="15"/>
        <v>12</v>
      </c>
    </row>
    <row r="89" spans="1:37" s="47" customFormat="1" ht="15.75" customHeight="1" x14ac:dyDescent="0.25">
      <c r="A89" s="89"/>
      <c r="B89" s="157" t="s">
        <v>84</v>
      </c>
      <c r="C89" s="53"/>
      <c r="D89" s="54">
        <v>19.25</v>
      </c>
      <c r="E89" s="54">
        <v>19.75</v>
      </c>
      <c r="F89" s="54">
        <v>83.75</v>
      </c>
      <c r="G89" s="54">
        <v>587.5</v>
      </c>
      <c r="H89" s="54">
        <v>0.3</v>
      </c>
      <c r="I89" s="54">
        <v>0.35</v>
      </c>
      <c r="J89" s="54">
        <v>15</v>
      </c>
      <c r="K89" s="54">
        <v>0.17499999999999999</v>
      </c>
      <c r="L89" s="54">
        <v>2.5</v>
      </c>
      <c r="M89" s="54">
        <v>275</v>
      </c>
      <c r="N89" s="54">
        <v>412.5</v>
      </c>
      <c r="O89" s="54">
        <v>62.5</v>
      </c>
      <c r="P89" s="54">
        <v>3</v>
      </c>
      <c r="Q89" s="54">
        <v>2.5</v>
      </c>
      <c r="R89" s="54">
        <v>2.5000000000000001E-2</v>
      </c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19"/>
    </row>
    <row r="90" spans="1:37" s="47" customFormat="1" ht="15.75" customHeight="1" x14ac:dyDescent="0.25">
      <c r="A90" s="189" t="s">
        <v>102</v>
      </c>
      <c r="B90" s="190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19"/>
    </row>
    <row r="91" spans="1:37" s="47" customFormat="1" ht="15.75" customHeight="1" x14ac:dyDescent="0.25">
      <c r="A91" s="181" t="s">
        <v>133</v>
      </c>
      <c r="B91" s="56" t="s">
        <v>134</v>
      </c>
      <c r="C91" s="46">
        <v>60</v>
      </c>
      <c r="D91" s="50">
        <v>0.5</v>
      </c>
      <c r="E91" s="50">
        <v>0.1</v>
      </c>
      <c r="F91" s="50">
        <v>1.5</v>
      </c>
      <c r="G91" s="50">
        <v>8.5</v>
      </c>
      <c r="H91" s="47">
        <v>2.3199999999999998E-2</v>
      </c>
      <c r="I91" s="47">
        <v>1.1599999999999999E-2</v>
      </c>
      <c r="J91" s="47">
        <v>3.4103999999999997</v>
      </c>
      <c r="K91" s="47">
        <v>0</v>
      </c>
      <c r="L91" s="47">
        <v>6.9599999999999995E-2</v>
      </c>
      <c r="M91" s="47">
        <v>11.831999999999999</v>
      </c>
      <c r="N91" s="47">
        <v>20.88</v>
      </c>
      <c r="O91" s="47">
        <v>9.7439999999999998</v>
      </c>
      <c r="P91" s="47">
        <v>0.34799999999999998</v>
      </c>
      <c r="Q91" s="47">
        <v>0.11899999999999999</v>
      </c>
      <c r="R91" s="47">
        <v>0</v>
      </c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19"/>
    </row>
    <row r="92" spans="1:37" s="47" customFormat="1" ht="15.75" customHeight="1" x14ac:dyDescent="0.25">
      <c r="A92" s="179" t="s">
        <v>174</v>
      </c>
      <c r="B92" s="46" t="s">
        <v>175</v>
      </c>
      <c r="C92" s="46">
        <v>90</v>
      </c>
      <c r="D92" s="47">
        <v>17.28</v>
      </c>
      <c r="E92" s="47">
        <v>3.84</v>
      </c>
      <c r="F92" s="47">
        <v>12.12</v>
      </c>
      <c r="G92" s="47">
        <v>151.68</v>
      </c>
      <c r="H92" s="47">
        <v>0.02</v>
      </c>
      <c r="I92" s="47">
        <v>0.06</v>
      </c>
      <c r="J92" s="47">
        <v>0.51</v>
      </c>
      <c r="K92" s="47">
        <v>0.39</v>
      </c>
      <c r="L92" s="47">
        <v>2.4049999999999998</v>
      </c>
      <c r="M92" s="47">
        <v>24.21</v>
      </c>
      <c r="N92" s="47">
        <v>53.55</v>
      </c>
      <c r="O92" s="47">
        <v>7.21</v>
      </c>
      <c r="P92" s="47">
        <v>0.56999999999999995</v>
      </c>
      <c r="Q92" s="47">
        <v>1.99</v>
      </c>
      <c r="R92" s="47">
        <v>0.02</v>
      </c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19"/>
    </row>
    <row r="93" spans="1:37" s="47" customFormat="1" ht="15.75" customHeight="1" x14ac:dyDescent="0.25">
      <c r="A93" s="182" t="s">
        <v>158</v>
      </c>
      <c r="B93" s="56" t="s">
        <v>159</v>
      </c>
      <c r="C93" s="56">
        <v>150</v>
      </c>
      <c r="D93" s="50">
        <v>5.4</v>
      </c>
      <c r="E93" s="50">
        <v>4.9000000000000004</v>
      </c>
      <c r="F93" s="50">
        <v>32.799999999999997</v>
      </c>
      <c r="G93" s="47">
        <v>196.8</v>
      </c>
      <c r="H93" s="50">
        <v>0.06</v>
      </c>
      <c r="I93" s="50">
        <v>0.03</v>
      </c>
      <c r="J93" s="50">
        <v>0</v>
      </c>
      <c r="K93" s="50">
        <v>0</v>
      </c>
      <c r="L93" s="50">
        <v>0.56999999999999995</v>
      </c>
      <c r="M93" s="50">
        <v>8.1999999999999993</v>
      </c>
      <c r="N93" s="50">
        <v>27.2</v>
      </c>
      <c r="O93" s="50">
        <v>6.32</v>
      </c>
      <c r="P93" s="50">
        <v>0.62</v>
      </c>
      <c r="Q93" s="47">
        <v>0</v>
      </c>
      <c r="R93" s="47">
        <v>0</v>
      </c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19"/>
    </row>
    <row r="94" spans="1:37" s="47" customFormat="1" ht="15.75" customHeight="1" x14ac:dyDescent="0.25">
      <c r="A94" s="179" t="s">
        <v>140</v>
      </c>
      <c r="B94" s="46" t="s">
        <v>185</v>
      </c>
      <c r="C94" s="46">
        <v>200</v>
      </c>
      <c r="D94" s="47">
        <v>3.8</v>
      </c>
      <c r="E94" s="47">
        <v>2.9</v>
      </c>
      <c r="F94" s="47">
        <v>11.3</v>
      </c>
      <c r="G94" s="47">
        <v>86</v>
      </c>
      <c r="H94" s="47">
        <v>0.03</v>
      </c>
      <c r="I94" s="47">
        <v>0.13</v>
      </c>
      <c r="J94" s="47">
        <v>0.52</v>
      </c>
      <c r="K94" s="47">
        <v>13.3</v>
      </c>
      <c r="L94" s="47">
        <v>0.1</v>
      </c>
      <c r="M94" s="47">
        <v>120.3</v>
      </c>
      <c r="N94" s="47">
        <v>90</v>
      </c>
      <c r="O94" s="47">
        <v>14</v>
      </c>
      <c r="P94" s="47">
        <v>0.13</v>
      </c>
      <c r="Q94" s="47">
        <v>0.4</v>
      </c>
      <c r="R94" s="47">
        <v>21</v>
      </c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19"/>
    </row>
    <row r="95" spans="1:37" ht="15.75" customHeight="1" x14ac:dyDescent="0.25">
      <c r="A95" s="179" t="s">
        <v>167</v>
      </c>
      <c r="B95" s="46" t="s">
        <v>106</v>
      </c>
      <c r="C95" s="46">
        <v>25</v>
      </c>
      <c r="D95" s="47">
        <v>1.7</v>
      </c>
      <c r="E95" s="47">
        <v>0.3</v>
      </c>
      <c r="F95" s="47">
        <v>8.4</v>
      </c>
      <c r="G95" s="50">
        <v>42.7</v>
      </c>
      <c r="H95" s="47">
        <v>0.13124999999999998</v>
      </c>
      <c r="I95" s="47">
        <v>8.7499999999999981E-2</v>
      </c>
      <c r="J95" s="47">
        <v>0.17499999999999996</v>
      </c>
      <c r="K95" s="47">
        <v>0</v>
      </c>
      <c r="L95" s="47">
        <v>0.13124999999999998</v>
      </c>
      <c r="M95" s="47">
        <v>31.937499999999996</v>
      </c>
      <c r="N95" s="47">
        <v>54.6875</v>
      </c>
      <c r="O95" s="47">
        <v>17.5</v>
      </c>
      <c r="P95" s="47">
        <v>1.2249999999999999</v>
      </c>
      <c r="Q95" s="47">
        <v>0.3</v>
      </c>
      <c r="R95" s="47">
        <v>0.02</v>
      </c>
    </row>
    <row r="96" spans="1:37" ht="15.75" customHeight="1" x14ac:dyDescent="0.25">
      <c r="A96" s="179" t="s">
        <v>167</v>
      </c>
      <c r="B96" s="46" t="s">
        <v>4</v>
      </c>
      <c r="C96" s="46">
        <v>30</v>
      </c>
      <c r="D96" s="42">
        <v>2.2999999999999998</v>
      </c>
      <c r="E96" s="42">
        <v>0.2</v>
      </c>
      <c r="F96" s="42">
        <v>14.8</v>
      </c>
      <c r="G96" s="42">
        <v>70.3</v>
      </c>
      <c r="H96" s="47">
        <v>2.4E-2</v>
      </c>
      <c r="I96" s="47">
        <v>5.0000000000000001E-3</v>
      </c>
      <c r="J96" s="47">
        <v>0</v>
      </c>
      <c r="K96" s="47">
        <v>0</v>
      </c>
      <c r="L96" s="47">
        <v>0.42</v>
      </c>
      <c r="M96" s="47">
        <v>8</v>
      </c>
      <c r="N96" s="47">
        <v>26</v>
      </c>
      <c r="O96" s="47">
        <v>5.6</v>
      </c>
      <c r="P96" s="47">
        <v>0.4</v>
      </c>
      <c r="Q96" s="47">
        <v>0.3</v>
      </c>
      <c r="R96" s="47">
        <v>9</v>
      </c>
    </row>
    <row r="97" spans="1:37" ht="15.75" customHeight="1" x14ac:dyDescent="0.25">
      <c r="A97" s="185" t="s">
        <v>167</v>
      </c>
      <c r="B97" s="178" t="s">
        <v>179</v>
      </c>
      <c r="C97" s="178">
        <v>100</v>
      </c>
      <c r="D97" s="188">
        <v>0.9</v>
      </c>
      <c r="E97" s="188">
        <v>0.14000000000000001</v>
      </c>
      <c r="F97" s="188">
        <v>7.57</v>
      </c>
      <c r="G97" s="47">
        <v>35</v>
      </c>
      <c r="H97" s="50">
        <v>0.04</v>
      </c>
      <c r="I97" s="50">
        <v>0.01</v>
      </c>
      <c r="J97" s="50">
        <v>5</v>
      </c>
      <c r="K97" s="50">
        <v>0</v>
      </c>
      <c r="L97" s="50">
        <v>0.33</v>
      </c>
      <c r="M97" s="50">
        <v>25</v>
      </c>
      <c r="N97" s="50">
        <v>18.3</v>
      </c>
      <c r="O97" s="50">
        <v>14.16</v>
      </c>
      <c r="P97" s="50">
        <v>0.5</v>
      </c>
      <c r="Q97" s="47">
        <v>0.48</v>
      </c>
      <c r="R97" s="47">
        <v>1.0000000000000001E-5</v>
      </c>
    </row>
    <row r="98" spans="1:37" s="62" customFormat="1" ht="15.75" customHeight="1" x14ac:dyDescent="0.25">
      <c r="A98" s="87"/>
      <c r="B98" s="51" t="s">
        <v>21</v>
      </c>
      <c r="C98" s="52">
        <f t="shared" ref="C98:R98" si="16">SUM(C91:C97)</f>
        <v>655</v>
      </c>
      <c r="D98" s="52">
        <f t="shared" si="16"/>
        <v>31.88</v>
      </c>
      <c r="E98" s="52">
        <f t="shared" si="16"/>
        <v>12.38</v>
      </c>
      <c r="F98" s="52">
        <f t="shared" si="16"/>
        <v>88.490000000000009</v>
      </c>
      <c r="G98" s="52">
        <f t="shared" si="16"/>
        <v>590.98</v>
      </c>
      <c r="H98" s="52">
        <f t="shared" si="16"/>
        <v>0.32844999999999996</v>
      </c>
      <c r="I98" s="52">
        <f t="shared" si="16"/>
        <v>0.33410000000000001</v>
      </c>
      <c r="J98" s="52">
        <f t="shared" si="16"/>
        <v>9.6154000000000011</v>
      </c>
      <c r="K98" s="52">
        <f t="shared" si="16"/>
        <v>13.690000000000001</v>
      </c>
      <c r="L98" s="52">
        <f t="shared" si="16"/>
        <v>4.0258499999999993</v>
      </c>
      <c r="M98" s="52">
        <f t="shared" si="16"/>
        <v>229.4795</v>
      </c>
      <c r="N98" s="52">
        <f t="shared" si="16"/>
        <v>290.61750000000001</v>
      </c>
      <c r="O98" s="52">
        <f t="shared" si="16"/>
        <v>74.534000000000006</v>
      </c>
      <c r="P98" s="52">
        <f t="shared" si="16"/>
        <v>3.7929999999999997</v>
      </c>
      <c r="Q98" s="52">
        <f t="shared" si="16"/>
        <v>3.5889999999999995</v>
      </c>
      <c r="R98" s="52">
        <f t="shared" si="16"/>
        <v>30.040009999999999</v>
      </c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2"/>
    </row>
    <row r="99" spans="1:37" ht="15.75" customHeight="1" x14ac:dyDescent="0.25">
      <c r="B99" s="53" t="s">
        <v>84</v>
      </c>
      <c r="C99" s="53"/>
      <c r="D99" s="54">
        <v>19.25</v>
      </c>
      <c r="E99" s="54">
        <v>19.75</v>
      </c>
      <c r="F99" s="54">
        <v>83.75</v>
      </c>
      <c r="G99" s="54">
        <v>587.5</v>
      </c>
      <c r="H99" s="54">
        <v>0.3</v>
      </c>
      <c r="I99" s="54">
        <v>0.35</v>
      </c>
      <c r="J99" s="54">
        <v>15</v>
      </c>
      <c r="K99" s="54">
        <v>0.17499999999999999</v>
      </c>
      <c r="L99" s="54">
        <v>2.5</v>
      </c>
      <c r="M99" s="54">
        <v>275</v>
      </c>
      <c r="N99" s="54">
        <v>412.5</v>
      </c>
      <c r="O99" s="54">
        <v>62.5</v>
      </c>
      <c r="P99" s="54">
        <v>3</v>
      </c>
      <c r="Q99" s="54">
        <v>2.5</v>
      </c>
      <c r="R99" s="54">
        <v>2.5000000000000001E-2</v>
      </c>
    </row>
    <row r="100" spans="1:37" s="47" customFormat="1" ht="15.75" customHeight="1" x14ac:dyDescent="0.25">
      <c r="A100" s="90"/>
      <c r="B100" s="62"/>
      <c r="C100" s="42"/>
      <c r="D100" s="195" t="s">
        <v>120</v>
      </c>
      <c r="E100" s="195"/>
      <c r="F100" s="195"/>
      <c r="G100" s="192" t="s">
        <v>121</v>
      </c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19"/>
    </row>
    <row r="101" spans="1:37" s="47" customFormat="1" ht="15.75" customHeight="1" x14ac:dyDescent="0.25">
      <c r="A101" s="90"/>
      <c r="B101" s="42"/>
      <c r="C101" s="42"/>
      <c r="D101" s="143" t="s">
        <v>0</v>
      </c>
      <c r="E101" s="143" t="s">
        <v>1</v>
      </c>
      <c r="F101" s="143" t="s">
        <v>2</v>
      </c>
      <c r="G101" s="193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19"/>
    </row>
    <row r="102" spans="1:37" s="47" customFormat="1" ht="15.75" customHeight="1" x14ac:dyDescent="0.25">
      <c r="A102" s="90"/>
      <c r="B102" s="42" t="s">
        <v>90</v>
      </c>
      <c r="D102" s="42">
        <v>77</v>
      </c>
      <c r="E102" s="42">
        <v>79</v>
      </c>
      <c r="F102" s="42">
        <v>335</v>
      </c>
      <c r="G102" s="42">
        <v>2350</v>
      </c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19"/>
    </row>
    <row r="103" spans="1:37" s="47" customFormat="1" ht="15.75" customHeight="1" x14ac:dyDescent="0.25">
      <c r="A103" s="90"/>
      <c r="B103" s="66" t="s">
        <v>83</v>
      </c>
      <c r="C103" s="66"/>
      <c r="D103" s="66">
        <f>D102*0.25</f>
        <v>19.25</v>
      </c>
      <c r="E103" s="66">
        <f t="shared" ref="E103:G103" si="17">E102*0.25</f>
        <v>19.75</v>
      </c>
      <c r="F103" s="66">
        <f t="shared" si="17"/>
        <v>83.75</v>
      </c>
      <c r="G103" s="66">
        <f t="shared" si="17"/>
        <v>587.5</v>
      </c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19"/>
    </row>
    <row r="104" spans="1:37" s="47" customFormat="1" ht="15.75" customHeight="1" x14ac:dyDescent="0.25">
      <c r="A104" s="90"/>
      <c r="B104" s="42"/>
      <c r="D104" s="42"/>
      <c r="E104" s="42"/>
      <c r="F104" s="42"/>
      <c r="G104" s="42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19"/>
    </row>
    <row r="105" spans="1:37" s="47" customFormat="1" ht="15.75" customHeight="1" x14ac:dyDescent="0.25">
      <c r="A105" s="91"/>
      <c r="B105" s="64" t="s">
        <v>87</v>
      </c>
      <c r="C105" s="65"/>
      <c r="D105" s="65">
        <f>(D98+D88+D79+D69+D58+D48+D39+D30+D21+D12)/10</f>
        <v>25.859083159706493</v>
      </c>
      <c r="E105" s="65">
        <v>19.55</v>
      </c>
      <c r="F105" s="65">
        <v>83.33</v>
      </c>
      <c r="G105" s="65">
        <v>587</v>
      </c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19"/>
    </row>
    <row r="106" spans="1:37" ht="15.75" customHeight="1" x14ac:dyDescent="0.25">
      <c r="A106" s="85"/>
      <c r="B106" s="46"/>
      <c r="C106" s="46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37" s="62" customFormat="1" ht="15.75" customHeight="1" x14ac:dyDescent="0.25">
      <c r="A107" s="87"/>
      <c r="B107" s="51" t="s">
        <v>21</v>
      </c>
      <c r="C107" s="52">
        <f>SUM(C99:C105)</f>
        <v>0</v>
      </c>
      <c r="D107" s="52">
        <f t="shared" ref="D107:G107" si="18">SUM(D99:D105)</f>
        <v>141.3590831597065</v>
      </c>
      <c r="E107" s="52">
        <f t="shared" si="18"/>
        <v>138.05000000000001</v>
      </c>
      <c r="F107" s="52">
        <f t="shared" si="18"/>
        <v>585.83000000000004</v>
      </c>
      <c r="G107" s="52">
        <f t="shared" si="18"/>
        <v>4112</v>
      </c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2"/>
    </row>
    <row r="108" spans="1:37" ht="15.75" customHeight="1" x14ac:dyDescent="0.25">
      <c r="B108" s="53" t="s">
        <v>84</v>
      </c>
      <c r="C108" s="53"/>
      <c r="D108" s="54">
        <v>19.25</v>
      </c>
      <c r="E108" s="54">
        <v>19.75</v>
      </c>
      <c r="F108" s="54">
        <v>83.75</v>
      </c>
      <c r="G108" s="54">
        <v>587.5</v>
      </c>
    </row>
    <row r="109" spans="1:37" ht="35.25" customHeight="1" x14ac:dyDescent="0.25">
      <c r="B109" s="53"/>
      <c r="C109" s="53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</row>
    <row r="110" spans="1:37" s="42" customFormat="1" ht="15.75" customHeight="1" x14ac:dyDescent="0.25">
      <c r="A110" s="84"/>
      <c r="B110" s="43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3"/>
    </row>
    <row r="111" spans="1:37" ht="15.75" customHeight="1" x14ac:dyDescent="0.25">
      <c r="A111" s="90"/>
      <c r="B111" s="62"/>
      <c r="D111" s="195" t="s">
        <v>120</v>
      </c>
      <c r="E111" s="195"/>
      <c r="F111" s="195"/>
      <c r="G111" s="192" t="s">
        <v>121</v>
      </c>
      <c r="H111" s="194" t="s">
        <v>122</v>
      </c>
      <c r="I111" s="194"/>
      <c r="J111" s="194"/>
      <c r="K111" s="194"/>
      <c r="L111" s="194"/>
      <c r="M111" s="194" t="s">
        <v>119</v>
      </c>
      <c r="N111" s="194"/>
      <c r="O111" s="194"/>
      <c r="P111" s="194"/>
      <c r="Q111" s="139"/>
      <c r="R111" s="84"/>
    </row>
    <row r="112" spans="1:37" s="42" customFormat="1" ht="43.5" customHeight="1" x14ac:dyDescent="0.25">
      <c r="A112" s="90"/>
      <c r="D112" s="92" t="s">
        <v>0</v>
      </c>
      <c r="E112" s="92" t="s">
        <v>1</v>
      </c>
      <c r="F112" s="92" t="s">
        <v>2</v>
      </c>
      <c r="G112" s="193"/>
      <c r="H112" s="139" t="s">
        <v>39</v>
      </c>
      <c r="I112" s="139" t="s">
        <v>43</v>
      </c>
      <c r="J112" s="139" t="s">
        <v>40</v>
      </c>
      <c r="K112" s="139" t="s">
        <v>41</v>
      </c>
      <c r="L112" s="139" t="s">
        <v>42</v>
      </c>
      <c r="M112" s="92" t="s">
        <v>44</v>
      </c>
      <c r="N112" s="92" t="s">
        <v>45</v>
      </c>
      <c r="O112" s="92" t="s">
        <v>46</v>
      </c>
      <c r="P112" s="92" t="s">
        <v>47</v>
      </c>
      <c r="Q112" s="92" t="s">
        <v>86</v>
      </c>
      <c r="R112" s="92" t="s">
        <v>85</v>
      </c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3"/>
    </row>
    <row r="113" spans="1:37" s="47" customFormat="1" ht="15.75" customHeight="1" x14ac:dyDescent="0.25">
      <c r="A113" s="90"/>
      <c r="B113" s="42" t="s">
        <v>90</v>
      </c>
      <c r="D113" s="42">
        <v>77</v>
      </c>
      <c r="E113" s="42">
        <v>79</v>
      </c>
      <c r="F113" s="42">
        <v>335</v>
      </c>
      <c r="G113" s="42">
        <v>2350</v>
      </c>
      <c r="H113" s="42">
        <v>1.2</v>
      </c>
      <c r="I113" s="42">
        <v>1.4</v>
      </c>
      <c r="J113" s="42">
        <v>60</v>
      </c>
      <c r="K113" s="42">
        <v>0.7</v>
      </c>
      <c r="L113" s="42">
        <v>10</v>
      </c>
      <c r="M113" s="42">
        <v>1100</v>
      </c>
      <c r="N113" s="42">
        <v>1650</v>
      </c>
      <c r="O113" s="42">
        <v>250</v>
      </c>
      <c r="P113" s="42">
        <v>12</v>
      </c>
      <c r="Q113" s="42">
        <v>10</v>
      </c>
      <c r="R113" s="42">
        <v>0.1</v>
      </c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19"/>
    </row>
    <row r="114" spans="1:37" s="47" customFormat="1" ht="15.75" customHeight="1" x14ac:dyDescent="0.25">
      <c r="A114" s="90"/>
      <c r="B114" s="66" t="s">
        <v>83</v>
      </c>
      <c r="C114" s="66"/>
      <c r="D114" s="66">
        <f>D113*0.25</f>
        <v>19.25</v>
      </c>
      <c r="E114" s="66">
        <f t="shared" ref="E114:R114" si="19">E113*0.25</f>
        <v>19.75</v>
      </c>
      <c r="F114" s="66">
        <f t="shared" si="19"/>
        <v>83.75</v>
      </c>
      <c r="G114" s="66">
        <f t="shared" si="19"/>
        <v>587.5</v>
      </c>
      <c r="H114" s="66">
        <f t="shared" si="19"/>
        <v>0.3</v>
      </c>
      <c r="I114" s="66">
        <f t="shared" si="19"/>
        <v>0.35</v>
      </c>
      <c r="J114" s="66">
        <f t="shared" si="19"/>
        <v>15</v>
      </c>
      <c r="K114" s="66">
        <f t="shared" si="19"/>
        <v>0.17499999999999999</v>
      </c>
      <c r="L114" s="66">
        <f t="shared" si="19"/>
        <v>2.5</v>
      </c>
      <c r="M114" s="66">
        <f t="shared" si="19"/>
        <v>275</v>
      </c>
      <c r="N114" s="66">
        <f t="shared" si="19"/>
        <v>412.5</v>
      </c>
      <c r="O114" s="66">
        <f t="shared" si="19"/>
        <v>62.5</v>
      </c>
      <c r="P114" s="66">
        <f t="shared" si="19"/>
        <v>3</v>
      </c>
      <c r="Q114" s="66">
        <f t="shared" si="19"/>
        <v>2.5</v>
      </c>
      <c r="R114" s="66">
        <f t="shared" si="19"/>
        <v>2.5000000000000001E-2</v>
      </c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19"/>
    </row>
    <row r="115" spans="1:37" s="47" customFormat="1" ht="15.75" customHeight="1" x14ac:dyDescent="0.25">
      <c r="A115" s="90"/>
      <c r="B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19"/>
    </row>
    <row r="116" spans="1:37" s="57" customFormat="1" ht="15.75" customHeight="1" x14ac:dyDescent="0.25">
      <c r="A116" s="91"/>
      <c r="B116" s="64" t="s">
        <v>87</v>
      </c>
      <c r="C116" s="65"/>
      <c r="D116" s="65">
        <f>(D107+D96+D87+D75+D64+D52+D42+D32+D21+D11)/10</f>
        <v>19.856209520789928</v>
      </c>
      <c r="E116" s="65">
        <f>(E107+E96+E87+E75+E64+E52+E42+E32+E21+E11)/10</f>
        <v>18.807000000000002</v>
      </c>
      <c r="F116" s="65">
        <f>(F107+F96+F87+F75+F64+F52+F42+F32+F21+F11)/10</f>
        <v>74.635084337349383</v>
      </c>
      <c r="G116" s="65">
        <f>(G107+G96+G87+G75+G64+G52+G42+G32+G21+G11)/10</f>
        <v>556.74154216867475</v>
      </c>
      <c r="H116" s="65">
        <f t="shared" ref="H116:R116" si="20">(H98+H88+H79+H69+H58+H48+H39+H30+H21+H12)/10</f>
        <v>0.3373810946525192</v>
      </c>
      <c r="I116" s="65">
        <f t="shared" si="20"/>
        <v>0.50388085405101546</v>
      </c>
      <c r="J116" s="65">
        <f t="shared" si="20"/>
        <v>17.540414416414869</v>
      </c>
      <c r="K116" s="65">
        <f t="shared" si="20"/>
        <v>56.826099999999997</v>
      </c>
      <c r="L116" s="65">
        <f t="shared" si="20"/>
        <v>6.6017471912712082</v>
      </c>
      <c r="M116" s="65">
        <f t="shared" si="20"/>
        <v>267.75309121846669</v>
      </c>
      <c r="N116" s="65">
        <f t="shared" si="20"/>
        <v>377.69030752722927</v>
      </c>
      <c r="O116" s="65">
        <f t="shared" si="20"/>
        <v>100.19534221418033</v>
      </c>
      <c r="P116" s="65">
        <f t="shared" si="20"/>
        <v>9.4118671075820401</v>
      </c>
      <c r="Q116" s="65">
        <f t="shared" si="20"/>
        <v>3.1004800000000001</v>
      </c>
      <c r="R116" s="65">
        <f t="shared" si="20"/>
        <v>53.861002000000006</v>
      </c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1"/>
    </row>
    <row r="117" spans="1:37" s="62" customFormat="1" ht="15.75" customHeight="1" x14ac:dyDescent="0.25">
      <c r="A117" s="84"/>
      <c r="B117" s="63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2"/>
    </row>
    <row r="118" spans="1:37" s="124" customFormat="1" ht="15.75" customHeight="1" x14ac:dyDescent="0.25">
      <c r="A118" s="135"/>
      <c r="B118" s="136"/>
    </row>
    <row r="119" spans="1:37" s="124" customFormat="1" ht="15.75" customHeight="1" x14ac:dyDescent="0.25">
      <c r="A119" s="135"/>
      <c r="B119" s="136"/>
    </row>
    <row r="120" spans="1:37" s="124" customFormat="1" ht="15.75" customHeight="1" x14ac:dyDescent="0.25">
      <c r="A120" s="135"/>
      <c r="B120" s="136"/>
    </row>
    <row r="121" spans="1:37" s="124" customFormat="1" ht="15.75" customHeight="1" x14ac:dyDescent="0.25">
      <c r="A121" s="135"/>
      <c r="B121" s="136"/>
    </row>
    <row r="122" spans="1:37" s="124" customFormat="1" ht="15.75" customHeight="1" x14ac:dyDescent="0.25">
      <c r="A122" s="135"/>
      <c r="B122" s="136"/>
    </row>
    <row r="123" spans="1:37" s="124" customFormat="1" ht="15.75" customHeight="1" x14ac:dyDescent="0.25">
      <c r="A123" s="135"/>
      <c r="B123" s="136"/>
    </row>
    <row r="124" spans="1:37" s="124" customFormat="1" ht="15.75" customHeight="1" x14ac:dyDescent="0.25">
      <c r="A124" s="135"/>
      <c r="B124" s="136"/>
    </row>
    <row r="125" spans="1:37" s="124" customFormat="1" ht="15.75" customHeight="1" x14ac:dyDescent="0.25">
      <c r="A125" s="135"/>
      <c r="B125" s="136"/>
    </row>
    <row r="126" spans="1:37" s="124" customFormat="1" ht="15.75" customHeight="1" x14ac:dyDescent="0.25">
      <c r="A126" s="135"/>
      <c r="B126" s="136"/>
    </row>
    <row r="127" spans="1:37" s="124" customFormat="1" ht="15.75" customHeight="1" x14ac:dyDescent="0.25">
      <c r="A127" s="135"/>
      <c r="B127" s="136"/>
    </row>
    <row r="128" spans="1:37" s="124" customFormat="1" ht="15.75" customHeight="1" x14ac:dyDescent="0.25">
      <c r="A128" s="135"/>
      <c r="B128" s="136"/>
    </row>
    <row r="129" spans="1:2" s="124" customFormat="1" ht="15.75" customHeight="1" x14ac:dyDescent="0.25">
      <c r="A129" s="135"/>
      <c r="B129" s="136"/>
    </row>
    <row r="130" spans="1:2" s="124" customFormat="1" ht="15.75" customHeight="1" x14ac:dyDescent="0.25">
      <c r="A130" s="135"/>
      <c r="B130" s="136"/>
    </row>
    <row r="131" spans="1:2" s="124" customFormat="1" ht="15.75" customHeight="1" x14ac:dyDescent="0.25">
      <c r="A131" s="135"/>
      <c r="B131" s="136"/>
    </row>
    <row r="132" spans="1:2" s="124" customFormat="1" ht="15.75" customHeight="1" x14ac:dyDescent="0.25">
      <c r="A132" s="135"/>
      <c r="B132" s="136"/>
    </row>
    <row r="133" spans="1:2" s="124" customFormat="1" ht="15.75" customHeight="1" x14ac:dyDescent="0.25">
      <c r="A133" s="135"/>
      <c r="B133" s="136"/>
    </row>
    <row r="134" spans="1:2" s="124" customFormat="1" ht="15.75" customHeight="1" x14ac:dyDescent="0.25">
      <c r="A134" s="135"/>
      <c r="B134" s="136"/>
    </row>
    <row r="135" spans="1:2" s="124" customFormat="1" ht="15.75" customHeight="1" x14ac:dyDescent="0.25">
      <c r="A135" s="135"/>
      <c r="B135" s="136"/>
    </row>
    <row r="136" spans="1:2" s="124" customFormat="1" ht="15.75" customHeight="1" x14ac:dyDescent="0.25">
      <c r="A136" s="135"/>
      <c r="B136" s="136"/>
    </row>
    <row r="137" spans="1:2" s="124" customFormat="1" ht="15.75" customHeight="1" x14ac:dyDescent="0.25">
      <c r="A137" s="135"/>
      <c r="B137" s="136"/>
    </row>
    <row r="138" spans="1:2" s="124" customFormat="1" ht="15.75" customHeight="1" x14ac:dyDescent="0.25">
      <c r="A138" s="135"/>
      <c r="B138" s="136"/>
    </row>
    <row r="139" spans="1:2" s="124" customFormat="1" ht="15.75" customHeight="1" x14ac:dyDescent="0.25">
      <c r="A139" s="135"/>
      <c r="B139" s="136"/>
    </row>
    <row r="140" spans="1:2" s="124" customFormat="1" ht="15.75" customHeight="1" x14ac:dyDescent="0.25">
      <c r="A140" s="135"/>
      <c r="B140" s="136"/>
    </row>
    <row r="141" spans="1:2" s="124" customFormat="1" ht="15.75" customHeight="1" x14ac:dyDescent="0.25">
      <c r="A141" s="135"/>
      <c r="B141" s="136"/>
    </row>
    <row r="142" spans="1:2" s="124" customFormat="1" ht="15.75" customHeight="1" x14ac:dyDescent="0.25">
      <c r="A142" s="135"/>
      <c r="B142" s="136"/>
    </row>
    <row r="143" spans="1:2" s="124" customFormat="1" ht="15.75" customHeight="1" x14ac:dyDescent="0.25">
      <c r="A143" s="135"/>
      <c r="B143" s="136"/>
    </row>
    <row r="144" spans="1:2" s="124" customFormat="1" ht="15.75" customHeight="1" x14ac:dyDescent="0.25">
      <c r="A144" s="135"/>
      <c r="B144" s="136"/>
    </row>
    <row r="145" spans="1:37" s="124" customFormat="1" ht="15.75" customHeight="1" x14ac:dyDescent="0.25">
      <c r="A145" s="135"/>
      <c r="B145" s="136"/>
    </row>
    <row r="146" spans="1:37" s="124" customFormat="1" ht="15.75" customHeight="1" x14ac:dyDescent="0.25">
      <c r="A146" s="135"/>
      <c r="B146" s="136"/>
    </row>
    <row r="147" spans="1:37" s="124" customFormat="1" ht="15.75" customHeight="1" x14ac:dyDescent="0.25">
      <c r="A147" s="135"/>
      <c r="B147" s="136"/>
    </row>
    <row r="148" spans="1:37" s="134" customFormat="1" ht="15.75" customHeight="1" x14ac:dyDescent="0.25">
      <c r="A148" s="129"/>
      <c r="B148" s="130"/>
      <c r="C148" s="131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33"/>
    </row>
    <row r="149" spans="1:37" ht="15.75" customHeight="1" x14ac:dyDescent="0.25"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37" ht="15.75" customHeight="1" x14ac:dyDescent="0.25"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37" ht="15.75" customHeight="1" x14ac:dyDescent="0.25"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37" ht="15.75" customHeight="1" x14ac:dyDescent="0.25"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37" ht="15.75" customHeight="1" x14ac:dyDescent="0.25"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37" ht="15.75" customHeight="1" x14ac:dyDescent="0.25"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37" ht="15.75" customHeight="1" x14ac:dyDescent="0.25"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37" ht="15.75" customHeight="1" x14ac:dyDescent="0.25"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37" ht="15.75" customHeight="1" x14ac:dyDescent="0.25"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37" ht="15.75" customHeight="1" x14ac:dyDescent="0.25"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37" ht="15.75" customHeight="1" x14ac:dyDescent="0.25"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37" ht="15.75" customHeight="1" x14ac:dyDescent="0.25"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4:18" ht="15.75" customHeight="1" x14ac:dyDescent="0.25"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4:18" ht="15.75" customHeight="1" x14ac:dyDescent="0.25"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4:18" ht="15.75" customHeight="1" x14ac:dyDescent="0.25"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4:18" ht="15.75" customHeight="1" x14ac:dyDescent="0.25"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4:18" ht="15.75" customHeight="1" x14ac:dyDescent="0.25"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4:18" ht="15.75" customHeight="1" x14ac:dyDescent="0.25"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4:18" ht="15.75" customHeight="1" x14ac:dyDescent="0.25"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4:18" ht="15.75" customHeight="1" x14ac:dyDescent="0.25"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</sheetData>
  <mergeCells count="20">
    <mergeCell ref="A71:B71"/>
    <mergeCell ref="A81:B81"/>
    <mergeCell ref="A90:B90"/>
    <mergeCell ref="D100:F100"/>
    <mergeCell ref="G100:G101"/>
    <mergeCell ref="G111:G112"/>
    <mergeCell ref="H111:L111"/>
    <mergeCell ref="M111:P111"/>
    <mergeCell ref="D111:F111"/>
    <mergeCell ref="M4:R4"/>
    <mergeCell ref="D4:F4"/>
    <mergeCell ref="G4:G5"/>
    <mergeCell ref="H4:L4"/>
    <mergeCell ref="A50:B50"/>
    <mergeCell ref="A60:B60"/>
    <mergeCell ref="A5:B5"/>
    <mergeCell ref="A23:B23"/>
    <mergeCell ref="A14:B14"/>
    <mergeCell ref="A32:B32"/>
    <mergeCell ref="A41:B41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34"/>
  <sheetViews>
    <sheetView view="pageBreakPreview" zoomScale="76" zoomScaleNormal="100" zoomScaleSheetLayoutView="76" workbookViewId="0">
      <pane ySplit="5" topLeftCell="A102" activePane="bottomLeft" state="frozen"/>
      <selection pane="bottomLeft" activeCell="AA114" sqref="AA114"/>
    </sheetView>
  </sheetViews>
  <sheetFormatPr defaultColWidth="4.28515625" defaultRowHeight="10.5" customHeight="1" x14ac:dyDescent="0.2"/>
  <cols>
    <col min="1" max="1" width="8.7109375" style="82" customWidth="1"/>
    <col min="2" max="2" width="36.5703125" style="1" customWidth="1"/>
    <col min="3" max="3" width="7" style="1" customWidth="1"/>
    <col min="4" max="4" width="6.5703125" style="1" customWidth="1"/>
    <col min="5" max="5" width="7" style="1" customWidth="1"/>
    <col min="6" max="6" width="6.85546875" style="1" customWidth="1"/>
    <col min="7" max="7" width="7.28515625" style="1" customWidth="1"/>
    <col min="8" max="8" width="7.7109375" style="1" customWidth="1"/>
    <col min="9" max="9" width="5.85546875" style="1" customWidth="1"/>
    <col min="10" max="10" width="7.28515625" style="1" customWidth="1"/>
    <col min="11" max="11" width="7.42578125" style="1" customWidth="1"/>
    <col min="12" max="12" width="6.42578125" style="1" customWidth="1"/>
    <col min="13" max="14" width="6.28515625" style="1" customWidth="1"/>
    <col min="15" max="15" width="6.42578125" style="1" customWidth="1"/>
    <col min="16" max="17" width="6" style="1" customWidth="1"/>
    <col min="18" max="18" width="7.5703125" style="1" customWidth="1"/>
    <col min="19" max="19" width="8.28515625" style="1" customWidth="1"/>
    <col min="20" max="20" width="6.7109375" style="1" customWidth="1"/>
    <col min="21" max="21" width="5.28515625" style="1" customWidth="1"/>
    <col min="22" max="22" width="6.140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10.85546875" style="1" customWidth="1"/>
    <col min="29" max="30" width="6.42578125" style="1" customWidth="1"/>
    <col min="31" max="33" width="7.28515625" style="1" customWidth="1"/>
    <col min="34" max="36" width="4.28515625" style="9"/>
    <col min="37" max="37" width="22.7109375" style="9" customWidth="1"/>
    <col min="38" max="38" width="5.28515625" style="9" customWidth="1"/>
    <col min="39" max="16384" width="4.28515625" style="9"/>
  </cols>
  <sheetData>
    <row r="1" spans="1:96" s="112" customFormat="1" ht="10.5" customHeight="1" x14ac:dyDescent="0.2">
      <c r="A1" s="110"/>
      <c r="B1" s="111" t="s">
        <v>92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96" s="112" customFormat="1" ht="10.5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96" s="15" customFormat="1" ht="10.5" customHeight="1" x14ac:dyDescent="0.2">
      <c r="A3" s="108"/>
      <c r="B3" s="109" t="s">
        <v>108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</row>
    <row r="5" spans="1:96" s="116" customFormat="1" ht="38.25" customHeight="1" x14ac:dyDescent="0.2">
      <c r="A5" s="113" t="s">
        <v>72</v>
      </c>
      <c r="B5" s="114" t="s">
        <v>110</v>
      </c>
      <c r="C5" s="117" t="s">
        <v>73</v>
      </c>
      <c r="D5" s="117" t="s">
        <v>12</v>
      </c>
      <c r="E5" s="117" t="s">
        <v>13</v>
      </c>
      <c r="F5" s="117" t="s">
        <v>15</v>
      </c>
      <c r="G5" s="117" t="s">
        <v>14</v>
      </c>
      <c r="H5" s="117" t="s">
        <v>111</v>
      </c>
      <c r="I5" s="117" t="s">
        <v>11</v>
      </c>
      <c r="J5" s="117" t="s">
        <v>62</v>
      </c>
      <c r="K5" s="117" t="s">
        <v>5</v>
      </c>
      <c r="L5" s="117" t="s">
        <v>109</v>
      </c>
      <c r="M5" s="117" t="s">
        <v>112</v>
      </c>
      <c r="N5" s="117" t="s">
        <v>7</v>
      </c>
      <c r="O5" s="117" t="s">
        <v>183</v>
      </c>
      <c r="P5" s="117" t="s">
        <v>8</v>
      </c>
      <c r="Q5" s="117" t="s">
        <v>9</v>
      </c>
      <c r="R5" s="117" t="s">
        <v>65</v>
      </c>
      <c r="S5" s="117" t="s">
        <v>113</v>
      </c>
      <c r="T5" s="117" t="s">
        <v>66</v>
      </c>
      <c r="U5" s="117" t="s">
        <v>38</v>
      </c>
      <c r="V5" s="117" t="s">
        <v>36</v>
      </c>
      <c r="W5" s="117" t="s">
        <v>20</v>
      </c>
      <c r="X5" s="117" t="s">
        <v>114</v>
      </c>
      <c r="Y5" s="117" t="s">
        <v>10</v>
      </c>
      <c r="Z5" s="117" t="s">
        <v>18</v>
      </c>
      <c r="AA5" s="117" t="s">
        <v>115</v>
      </c>
      <c r="AB5" s="117" t="s">
        <v>16</v>
      </c>
      <c r="AC5" s="117" t="s">
        <v>17</v>
      </c>
      <c r="AD5" s="117" t="s">
        <v>55</v>
      </c>
      <c r="AE5" s="117" t="s">
        <v>19</v>
      </c>
      <c r="AF5" s="117" t="s">
        <v>116</v>
      </c>
      <c r="AG5" s="114" t="s">
        <v>57</v>
      </c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</row>
    <row r="6" spans="1:96" s="5" customFormat="1" ht="12" customHeight="1" x14ac:dyDescent="0.2">
      <c r="A6" s="67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6" s="10" customFormat="1" ht="10.5" customHeight="1" x14ac:dyDescent="0.2">
      <c r="A7" s="201" t="s">
        <v>93</v>
      </c>
      <c r="B7" s="20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</row>
    <row r="8" spans="1:96" s="10" customFormat="1" ht="10.5" customHeight="1" x14ac:dyDescent="0.2">
      <c r="A8" s="177" t="s">
        <v>128</v>
      </c>
      <c r="B8" s="176" t="s">
        <v>180</v>
      </c>
      <c r="C8" s="3">
        <v>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</row>
    <row r="9" spans="1:96" s="11" customFormat="1" ht="10.5" customHeight="1" x14ac:dyDescent="0.2">
      <c r="A9" s="164" t="s">
        <v>157</v>
      </c>
      <c r="B9" s="96" t="s">
        <v>181</v>
      </c>
      <c r="C9" s="2">
        <v>10</v>
      </c>
      <c r="D9" s="2"/>
      <c r="E9" s="2" t="s">
        <v>182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>
        <v>15</v>
      </c>
      <c r="V9" s="2"/>
      <c r="W9" s="2">
        <v>10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</row>
    <row r="10" spans="1:96" ht="10.5" customHeight="1" x14ac:dyDescent="0.2">
      <c r="A10" s="163" t="s">
        <v>131</v>
      </c>
      <c r="B10" s="97" t="s">
        <v>104</v>
      </c>
      <c r="C10" s="12">
        <v>230</v>
      </c>
      <c r="G10" s="1">
        <v>30.8</v>
      </c>
      <c r="R10" s="1">
        <v>118</v>
      </c>
      <c r="W10" s="1">
        <v>4</v>
      </c>
      <c r="Z10" s="1">
        <v>5</v>
      </c>
      <c r="AF10" s="1">
        <v>1</v>
      </c>
    </row>
    <row r="11" spans="1:96" s="11" customFormat="1" ht="10.5" customHeight="1" x14ac:dyDescent="0.2">
      <c r="A11" s="164" t="s">
        <v>165</v>
      </c>
      <c r="B11" s="96" t="s">
        <v>6</v>
      </c>
      <c r="C11" s="2">
        <v>200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100</v>
      </c>
      <c r="S11" s="2"/>
      <c r="T11" s="2"/>
      <c r="U11" s="2"/>
      <c r="V11" s="2"/>
      <c r="W11" s="2"/>
      <c r="X11" s="2"/>
      <c r="Y11" s="2"/>
      <c r="Z11" s="2">
        <v>10</v>
      </c>
      <c r="AA11" s="2"/>
      <c r="AB11" s="2"/>
      <c r="AC11" s="2">
        <v>1.5</v>
      </c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</row>
    <row r="12" spans="1:96" s="11" customFormat="1" ht="10.5" customHeight="1" x14ac:dyDescent="0.2">
      <c r="A12" s="95"/>
      <c r="B12" s="96" t="s">
        <v>4</v>
      </c>
      <c r="C12" s="2">
        <v>20</v>
      </c>
      <c r="D12" s="2"/>
      <c r="E12" s="2">
        <v>60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</row>
    <row r="13" spans="1:96" s="11" customFormat="1" ht="10.5" customHeight="1" x14ac:dyDescent="0.2">
      <c r="A13" s="95"/>
      <c r="B13" s="96" t="s">
        <v>103</v>
      </c>
      <c r="C13" s="2">
        <v>120</v>
      </c>
      <c r="D13" s="2"/>
      <c r="E13" s="2"/>
      <c r="F13" s="2"/>
      <c r="G13" s="2"/>
      <c r="H13" s="2"/>
      <c r="I13" s="2"/>
      <c r="J13" s="2"/>
      <c r="K13" s="2">
        <v>120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</row>
    <row r="14" spans="1:96" ht="10.5" customHeight="1" x14ac:dyDescent="0.2">
      <c r="A14" s="7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96" s="16" customFormat="1" ht="10.5" customHeight="1" x14ac:dyDescent="0.2">
      <c r="A15" s="71"/>
      <c r="B15" s="13" t="s">
        <v>127</v>
      </c>
      <c r="C15" s="14">
        <f t="shared" ref="C15:AG15" si="0">SUM(C9:C14)</f>
        <v>580</v>
      </c>
      <c r="D15" s="14">
        <f t="shared" si="0"/>
        <v>0</v>
      </c>
      <c r="E15" s="14">
        <f t="shared" si="0"/>
        <v>60</v>
      </c>
      <c r="F15" s="14">
        <f t="shared" si="0"/>
        <v>0</v>
      </c>
      <c r="G15" s="14">
        <f t="shared" si="0"/>
        <v>30.8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120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218</v>
      </c>
      <c r="S15" s="14">
        <f t="shared" si="0"/>
        <v>0</v>
      </c>
      <c r="T15" s="14">
        <f t="shared" si="0"/>
        <v>0</v>
      </c>
      <c r="U15" s="14">
        <f t="shared" si="0"/>
        <v>15</v>
      </c>
      <c r="V15" s="14">
        <f t="shared" si="0"/>
        <v>0</v>
      </c>
      <c r="W15" s="14">
        <f t="shared" si="0"/>
        <v>14</v>
      </c>
      <c r="X15" s="14">
        <f t="shared" si="0"/>
        <v>0</v>
      </c>
      <c r="Y15" s="14">
        <f t="shared" si="0"/>
        <v>0</v>
      </c>
      <c r="Z15" s="14">
        <f t="shared" si="0"/>
        <v>15</v>
      </c>
      <c r="AA15" s="14">
        <f t="shared" si="0"/>
        <v>0</v>
      </c>
      <c r="AB15" s="14">
        <f t="shared" si="0"/>
        <v>0</v>
      </c>
      <c r="AC15" s="14">
        <f t="shared" si="0"/>
        <v>1.5</v>
      </c>
      <c r="AD15" s="14">
        <f t="shared" si="0"/>
        <v>0</v>
      </c>
      <c r="AE15" s="14">
        <f t="shared" si="0"/>
        <v>0</v>
      </c>
      <c r="AF15" s="14">
        <f t="shared" si="0"/>
        <v>1</v>
      </c>
      <c r="AG15" s="14">
        <f t="shared" si="0"/>
        <v>0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</row>
    <row r="16" spans="1:96" s="15" customFormat="1" ht="10.5" customHeight="1" x14ac:dyDescent="0.2">
      <c r="A16" s="72"/>
      <c r="B16" s="17"/>
      <c r="C16" s="18"/>
      <c r="D16" s="18"/>
      <c r="E16" s="18">
        <v>1.53</v>
      </c>
      <c r="F16" s="18"/>
      <c r="G16" s="18">
        <v>3.45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12.43</v>
      </c>
      <c r="S16" s="18"/>
      <c r="T16" s="18"/>
      <c r="U16" s="18">
        <v>7.06</v>
      </c>
      <c r="V16" s="18"/>
      <c r="W16" s="18">
        <v>3.22</v>
      </c>
      <c r="X16" s="18"/>
      <c r="Y16" s="18"/>
      <c r="Z16" s="18">
        <v>0.56000000000000005</v>
      </c>
      <c r="AA16" s="18"/>
      <c r="AB16" s="18"/>
      <c r="AC16" s="18">
        <v>0.44</v>
      </c>
      <c r="AD16" s="18"/>
      <c r="AE16" s="18"/>
      <c r="AF16" s="18"/>
      <c r="AG16" s="141">
        <f>SUM(E16:AF16)</f>
        <v>28.689999999999998</v>
      </c>
    </row>
    <row r="17" spans="1:96" s="10" customFormat="1" ht="10.5" customHeight="1" x14ac:dyDescent="0.2">
      <c r="A17" s="200" t="s">
        <v>94</v>
      </c>
      <c r="B17" s="20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</row>
    <row r="18" spans="1:96" s="11" customFormat="1" ht="10.5" customHeight="1" x14ac:dyDescent="0.2">
      <c r="A18" s="165" t="s">
        <v>133</v>
      </c>
      <c r="B18" s="169" t="s">
        <v>134</v>
      </c>
      <c r="C18" s="166">
        <v>60</v>
      </c>
      <c r="D18" s="20"/>
      <c r="E18" s="20"/>
      <c r="F18" s="20"/>
      <c r="G18" s="20"/>
      <c r="H18" s="20"/>
      <c r="I18" s="20"/>
      <c r="J18" s="20">
        <v>60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</row>
    <row r="19" spans="1:96" s="3" customFormat="1" ht="10.5" customHeight="1" x14ac:dyDescent="0.2">
      <c r="A19" s="164" t="s">
        <v>135</v>
      </c>
      <c r="B19" s="96" t="s">
        <v>22</v>
      </c>
      <c r="C19" s="2">
        <v>175</v>
      </c>
      <c r="D19" s="2"/>
      <c r="E19" s="2"/>
      <c r="F19" s="2"/>
      <c r="G19" s="2"/>
      <c r="H19" s="2"/>
      <c r="I19" s="2">
        <v>100</v>
      </c>
      <c r="J19" s="2">
        <f>(10+6)</f>
        <v>16</v>
      </c>
      <c r="K19" s="2"/>
      <c r="L19" s="2"/>
      <c r="M19" s="2"/>
      <c r="N19" s="2">
        <v>79</v>
      </c>
      <c r="O19" s="2"/>
      <c r="P19" s="2"/>
      <c r="Q19" s="2"/>
      <c r="R19" s="2"/>
      <c r="S19" s="2"/>
      <c r="T19" s="2"/>
      <c r="U19" s="2"/>
      <c r="V19" s="2"/>
      <c r="W19" s="2"/>
      <c r="X19" s="2">
        <v>6</v>
      </c>
      <c r="Y19" s="2"/>
      <c r="Z19" s="2"/>
      <c r="AA19" s="2"/>
      <c r="AB19" s="2"/>
      <c r="AC19" s="2"/>
      <c r="AD19" s="2"/>
      <c r="AE19" s="2"/>
      <c r="AF19" s="2"/>
      <c r="AG19" s="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s="11" customFormat="1" ht="10.5" customHeight="1" x14ac:dyDescent="0.2">
      <c r="A20" s="164" t="s">
        <v>137</v>
      </c>
      <c r="B20" s="96" t="s">
        <v>82</v>
      </c>
      <c r="C20" s="2">
        <v>200</v>
      </c>
      <c r="D20" s="2"/>
      <c r="E20" s="2"/>
      <c r="F20" s="2"/>
      <c r="G20" s="2"/>
      <c r="H20" s="2"/>
      <c r="I20" s="2"/>
      <c r="J20" s="2"/>
      <c r="K20" s="2">
        <v>40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>
        <v>5</v>
      </c>
      <c r="AA20" s="2"/>
      <c r="AB20" s="2">
        <v>0.1</v>
      </c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</row>
    <row r="21" spans="1:96" s="11" customFormat="1" ht="10.5" customHeight="1" x14ac:dyDescent="0.2">
      <c r="A21" s="95"/>
      <c r="B21" s="96" t="s">
        <v>4</v>
      </c>
      <c r="C21" s="2">
        <v>25</v>
      </c>
      <c r="D21" s="2"/>
      <c r="E21" s="2">
        <v>25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</row>
    <row r="22" spans="1:96" s="11" customFormat="1" ht="10.5" customHeight="1" x14ac:dyDescent="0.2">
      <c r="A22" s="95"/>
      <c r="B22" s="96" t="s">
        <v>3</v>
      </c>
      <c r="C22" s="2">
        <v>25</v>
      </c>
      <c r="D22" s="2">
        <v>25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</row>
    <row r="23" spans="1:96" ht="10.5" customHeight="1" x14ac:dyDescent="0.2">
      <c r="A23" s="98"/>
      <c r="B23" s="166" t="s">
        <v>105</v>
      </c>
      <c r="C23" s="2">
        <v>200</v>
      </c>
      <c r="D23" s="2"/>
      <c r="E23" s="2"/>
      <c r="F23" s="2"/>
      <c r="G23" s="2"/>
      <c r="H23" s="2"/>
      <c r="I23" s="2"/>
      <c r="J23" s="2"/>
      <c r="K23" s="2"/>
      <c r="L23" s="2"/>
      <c r="M23" s="2">
        <v>200</v>
      </c>
      <c r="N23" s="2"/>
      <c r="O23" s="2"/>
      <c r="P23" s="2"/>
      <c r="Q23" s="2"/>
      <c r="R23" s="2"/>
      <c r="S23" s="2"/>
    </row>
    <row r="24" spans="1:96" ht="10.5" customHeight="1" x14ac:dyDescent="0.2">
      <c r="A24" s="7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96" s="16" customFormat="1" ht="10.5" customHeight="1" x14ac:dyDescent="0.2">
      <c r="A25" s="71"/>
      <c r="B25" s="13" t="s">
        <v>127</v>
      </c>
      <c r="C25" s="14">
        <f t="shared" ref="C25:AG25" si="1">SUM(C18:C23)</f>
        <v>685</v>
      </c>
      <c r="D25" s="14">
        <f t="shared" si="1"/>
        <v>25</v>
      </c>
      <c r="E25" s="14">
        <f t="shared" si="1"/>
        <v>25</v>
      </c>
      <c r="F25" s="14">
        <f t="shared" si="1"/>
        <v>0</v>
      </c>
      <c r="G25" s="14">
        <f t="shared" si="1"/>
        <v>0</v>
      </c>
      <c r="H25" s="14">
        <f t="shared" si="1"/>
        <v>0</v>
      </c>
      <c r="I25" s="14">
        <f t="shared" si="1"/>
        <v>100</v>
      </c>
      <c r="J25" s="14">
        <f t="shared" si="1"/>
        <v>76</v>
      </c>
      <c r="K25" s="14">
        <f t="shared" si="1"/>
        <v>40</v>
      </c>
      <c r="L25" s="14">
        <f t="shared" si="1"/>
        <v>0</v>
      </c>
      <c r="M25" s="14">
        <f t="shared" si="1"/>
        <v>200</v>
      </c>
      <c r="N25" s="14">
        <f t="shared" si="1"/>
        <v>79</v>
      </c>
      <c r="O25" s="14">
        <f t="shared" si="1"/>
        <v>0</v>
      </c>
      <c r="P25" s="14">
        <f t="shared" si="1"/>
        <v>0</v>
      </c>
      <c r="Q25" s="14">
        <f t="shared" si="1"/>
        <v>0</v>
      </c>
      <c r="R25" s="14">
        <f t="shared" si="1"/>
        <v>0</v>
      </c>
      <c r="S25" s="14">
        <f t="shared" si="1"/>
        <v>0</v>
      </c>
      <c r="T25" s="14">
        <f t="shared" si="1"/>
        <v>0</v>
      </c>
      <c r="U25" s="14">
        <f t="shared" si="1"/>
        <v>0</v>
      </c>
      <c r="V25" s="14">
        <f t="shared" si="1"/>
        <v>0</v>
      </c>
      <c r="W25" s="14">
        <f t="shared" si="1"/>
        <v>0</v>
      </c>
      <c r="X25" s="14">
        <f t="shared" si="1"/>
        <v>6</v>
      </c>
      <c r="Y25" s="14">
        <f t="shared" si="1"/>
        <v>0</v>
      </c>
      <c r="Z25" s="14">
        <f t="shared" si="1"/>
        <v>5</v>
      </c>
      <c r="AA25" s="14">
        <f t="shared" si="1"/>
        <v>0</v>
      </c>
      <c r="AB25" s="14">
        <f t="shared" si="1"/>
        <v>0.1</v>
      </c>
      <c r="AC25" s="14">
        <f t="shared" si="1"/>
        <v>0</v>
      </c>
      <c r="AD25" s="14">
        <f t="shared" si="1"/>
        <v>0</v>
      </c>
      <c r="AE25" s="14">
        <f t="shared" si="1"/>
        <v>0</v>
      </c>
      <c r="AF25" s="14">
        <f t="shared" si="1"/>
        <v>0</v>
      </c>
      <c r="AG25" s="14">
        <f t="shared" si="1"/>
        <v>0</v>
      </c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</row>
    <row r="26" spans="1:96" s="15" customFormat="1" ht="10.5" customHeight="1" x14ac:dyDescent="0.2">
      <c r="A26" s="73"/>
      <c r="B26" s="22"/>
      <c r="C26" s="1"/>
      <c r="D26" s="1">
        <v>1.18</v>
      </c>
      <c r="E26" s="1">
        <v>0.96</v>
      </c>
      <c r="F26" s="1"/>
      <c r="G26" s="1"/>
      <c r="H26" s="1"/>
      <c r="I26" s="1">
        <v>3.82</v>
      </c>
      <c r="J26" s="1">
        <v>6.63</v>
      </c>
      <c r="K26" s="1">
        <v>6.43</v>
      </c>
      <c r="L26" s="1"/>
      <c r="M26" s="1"/>
      <c r="N26" s="1">
        <v>29.23</v>
      </c>
      <c r="O26" s="1"/>
      <c r="P26" s="1"/>
      <c r="Q26" s="1"/>
      <c r="R26" s="1"/>
      <c r="S26" s="1">
        <v>19.48</v>
      </c>
      <c r="T26" s="1"/>
      <c r="U26" s="1"/>
      <c r="V26" s="1"/>
      <c r="W26" s="1"/>
      <c r="X26" s="1">
        <v>0.72</v>
      </c>
      <c r="Y26" s="1"/>
      <c r="Z26" s="1">
        <v>0.28000000000000003</v>
      </c>
      <c r="AA26" s="1"/>
      <c r="AB26" s="1">
        <v>0.04</v>
      </c>
      <c r="AC26" s="1"/>
      <c r="AD26" s="1"/>
      <c r="AE26" s="1"/>
      <c r="AF26" s="1"/>
      <c r="AG26" s="109">
        <f>SUM(D26:AF26)</f>
        <v>68.77000000000001</v>
      </c>
    </row>
    <row r="27" spans="1:96" s="10" customFormat="1" ht="10.5" customHeight="1" x14ac:dyDescent="0.2">
      <c r="A27" s="201" t="s">
        <v>95</v>
      </c>
      <c r="B27" s="20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</row>
    <row r="28" spans="1:96" s="11" customFormat="1" ht="10.5" customHeight="1" x14ac:dyDescent="0.2">
      <c r="A28" s="164" t="s">
        <v>169</v>
      </c>
      <c r="B28" s="166" t="s">
        <v>138</v>
      </c>
      <c r="C28" s="166">
        <v>60</v>
      </c>
      <c r="D28" s="2"/>
      <c r="E28" s="2"/>
      <c r="F28" s="2"/>
      <c r="G28" s="2"/>
      <c r="H28" s="2"/>
      <c r="I28" s="2"/>
      <c r="J28" s="2">
        <v>86.5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4</v>
      </c>
      <c r="Y28" s="2"/>
      <c r="Z28" s="2"/>
      <c r="AA28" s="2"/>
      <c r="AB28" s="2"/>
      <c r="AC28" s="2"/>
      <c r="AD28" s="2"/>
      <c r="AE28" s="2"/>
      <c r="AF28" s="2">
        <v>0.2</v>
      </c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</row>
    <row r="29" spans="1:96" s="11" customFormat="1" ht="10.5" customHeight="1" x14ac:dyDescent="0.2">
      <c r="A29" s="164" t="s">
        <v>139</v>
      </c>
      <c r="B29" s="167" t="s">
        <v>178</v>
      </c>
      <c r="C29" s="166">
        <v>110</v>
      </c>
      <c r="D29" s="2"/>
      <c r="E29" s="2">
        <v>11.6</v>
      </c>
      <c r="F29" s="2">
        <v>1.6</v>
      </c>
      <c r="G29" s="2"/>
      <c r="H29" s="2"/>
      <c r="I29" s="2"/>
      <c r="J29" s="2"/>
      <c r="K29" s="2"/>
      <c r="L29" s="2"/>
      <c r="M29" s="2"/>
      <c r="N29" s="2"/>
      <c r="O29" s="2"/>
      <c r="P29" s="2">
        <v>75.959999999999994</v>
      </c>
      <c r="Q29" s="2"/>
      <c r="R29" s="2">
        <v>20</v>
      </c>
      <c r="S29" s="2"/>
      <c r="T29" s="2"/>
      <c r="U29" s="2">
        <v>5</v>
      </c>
      <c r="V29" s="2">
        <v>7.5</v>
      </c>
      <c r="W29" s="2">
        <v>2</v>
      </c>
      <c r="X29" s="2">
        <v>3</v>
      </c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</row>
    <row r="30" spans="1:96" s="11" customFormat="1" ht="10.5" customHeight="1" x14ac:dyDescent="0.2">
      <c r="A30" s="168" t="s">
        <v>176</v>
      </c>
      <c r="B30" s="166" t="s">
        <v>177</v>
      </c>
      <c r="C30" s="166">
        <v>150</v>
      </c>
      <c r="D30" s="2"/>
      <c r="E30" s="2"/>
      <c r="F30" s="2"/>
      <c r="G30" s="2">
        <v>54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>
        <v>6.8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</row>
    <row r="31" spans="1:96" s="11" customFormat="1" ht="10.5" customHeight="1" x14ac:dyDescent="0.2">
      <c r="A31" s="164" t="s">
        <v>140</v>
      </c>
      <c r="B31" s="166" t="s">
        <v>64</v>
      </c>
      <c r="C31" s="166">
        <v>200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100</v>
      </c>
      <c r="S31" s="2"/>
      <c r="T31" s="2"/>
      <c r="U31" s="2"/>
      <c r="V31" s="2"/>
      <c r="W31" s="2"/>
      <c r="X31" s="2"/>
      <c r="Y31" s="2"/>
      <c r="Z31" s="2">
        <v>10</v>
      </c>
      <c r="AA31" s="2"/>
      <c r="AB31" s="2"/>
      <c r="AC31" s="2"/>
      <c r="AD31" s="2">
        <v>2.5</v>
      </c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</row>
    <row r="32" spans="1:96" s="11" customFormat="1" ht="10.5" customHeight="1" x14ac:dyDescent="0.2">
      <c r="A32" s="164" t="s">
        <v>167</v>
      </c>
      <c r="B32" s="166" t="s">
        <v>4</v>
      </c>
      <c r="C32" s="166">
        <v>30</v>
      </c>
      <c r="D32" s="2"/>
      <c r="E32" s="2">
        <v>25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</row>
    <row r="33" spans="1:96" s="11" customFormat="1" ht="10.5" customHeight="1" x14ac:dyDescent="0.2">
      <c r="A33" s="164" t="s">
        <v>167</v>
      </c>
      <c r="B33" s="166" t="s">
        <v>106</v>
      </c>
      <c r="C33" s="166">
        <v>25</v>
      </c>
      <c r="D33" s="2">
        <v>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</row>
    <row r="34" spans="1:96" s="11" customFormat="1" ht="10.5" customHeight="1" x14ac:dyDescent="0.2">
      <c r="A34" s="95"/>
      <c r="B34" s="9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</row>
    <row r="35" spans="1:96" s="11" customFormat="1" ht="10.5" customHeight="1" x14ac:dyDescent="0.2">
      <c r="A35" s="6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</row>
    <row r="36" spans="1:96" s="16" customFormat="1" ht="10.5" customHeight="1" x14ac:dyDescent="0.2">
      <c r="A36" s="71"/>
      <c r="B36" s="13" t="s">
        <v>127</v>
      </c>
      <c r="C36" s="14">
        <f t="shared" ref="C36:J36" si="2">SUM(C28:C34)</f>
        <v>575</v>
      </c>
      <c r="D36" s="14">
        <f t="shared" si="2"/>
        <v>25</v>
      </c>
      <c r="E36" s="14">
        <f t="shared" si="2"/>
        <v>36.6</v>
      </c>
      <c r="F36" s="14">
        <f t="shared" si="2"/>
        <v>1.6</v>
      </c>
      <c r="G36" s="14">
        <f t="shared" si="2"/>
        <v>54</v>
      </c>
      <c r="H36" s="14">
        <f t="shared" si="2"/>
        <v>0</v>
      </c>
      <c r="I36" s="14">
        <f t="shared" si="2"/>
        <v>0</v>
      </c>
      <c r="J36" s="14">
        <f t="shared" si="2"/>
        <v>86.5</v>
      </c>
      <c r="K36" s="14"/>
      <c r="L36" s="14">
        <f t="shared" ref="L36:AG36" si="3">SUM(L28:L34)</f>
        <v>0</v>
      </c>
      <c r="M36" s="14">
        <f t="shared" si="3"/>
        <v>0</v>
      </c>
      <c r="N36" s="14">
        <f t="shared" si="3"/>
        <v>0</v>
      </c>
      <c r="O36" s="14">
        <f t="shared" si="3"/>
        <v>0</v>
      </c>
      <c r="P36" s="14">
        <f t="shared" si="3"/>
        <v>75.959999999999994</v>
      </c>
      <c r="Q36" s="14">
        <f t="shared" si="3"/>
        <v>0</v>
      </c>
      <c r="R36" s="14">
        <f t="shared" si="3"/>
        <v>120</v>
      </c>
      <c r="S36" s="14">
        <f t="shared" si="3"/>
        <v>0</v>
      </c>
      <c r="T36" s="14">
        <f t="shared" si="3"/>
        <v>0</v>
      </c>
      <c r="U36" s="14">
        <f t="shared" si="3"/>
        <v>5</v>
      </c>
      <c r="V36" s="14">
        <f t="shared" si="3"/>
        <v>7.5</v>
      </c>
      <c r="W36" s="14">
        <f t="shared" si="3"/>
        <v>8.8000000000000007</v>
      </c>
      <c r="X36" s="14">
        <f t="shared" si="3"/>
        <v>7</v>
      </c>
      <c r="Y36" s="14">
        <f t="shared" si="3"/>
        <v>0</v>
      </c>
      <c r="Z36" s="14">
        <f t="shared" si="3"/>
        <v>10</v>
      </c>
      <c r="AA36" s="14">
        <f t="shared" si="3"/>
        <v>0</v>
      </c>
      <c r="AB36" s="14">
        <f t="shared" si="3"/>
        <v>0</v>
      </c>
      <c r="AC36" s="14">
        <f t="shared" si="3"/>
        <v>0</v>
      </c>
      <c r="AD36" s="14">
        <f t="shared" si="3"/>
        <v>2.5</v>
      </c>
      <c r="AE36" s="14">
        <f t="shared" si="3"/>
        <v>0</v>
      </c>
      <c r="AF36" s="14">
        <f t="shared" si="3"/>
        <v>0.2</v>
      </c>
      <c r="AG36" s="14">
        <f t="shared" si="3"/>
        <v>0</v>
      </c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</row>
    <row r="37" spans="1:96" s="15" customFormat="1" ht="10.5" customHeight="1" x14ac:dyDescent="0.2">
      <c r="A37" s="73"/>
      <c r="B37" s="23"/>
      <c r="C37" s="1"/>
      <c r="D37" s="1">
        <v>1.18</v>
      </c>
      <c r="E37" s="1">
        <v>1.3</v>
      </c>
      <c r="F37" s="1">
        <v>0.02</v>
      </c>
      <c r="G37" s="1">
        <v>2.79</v>
      </c>
      <c r="H37" s="1"/>
      <c r="I37" s="1"/>
      <c r="J37" s="1">
        <v>6.7</v>
      </c>
      <c r="K37" s="1"/>
      <c r="L37" s="1"/>
      <c r="M37" s="1"/>
      <c r="N37" s="1"/>
      <c r="O37" s="1"/>
      <c r="P37" s="1">
        <v>4.84</v>
      </c>
      <c r="Q37" s="1"/>
      <c r="R37" s="1">
        <v>4.6399999999999997</v>
      </c>
      <c r="S37" s="1"/>
      <c r="T37" s="1"/>
      <c r="U37" s="1">
        <v>2.36</v>
      </c>
      <c r="V37" s="1">
        <v>1.28</v>
      </c>
      <c r="W37" s="1">
        <v>3.22</v>
      </c>
      <c r="X37" s="1"/>
      <c r="Y37" s="1"/>
      <c r="Z37" s="1">
        <v>0.56000000000000005</v>
      </c>
      <c r="AA37" s="1"/>
      <c r="AB37" s="1"/>
      <c r="AC37" s="1"/>
      <c r="AD37" s="1">
        <v>1.1599999999999999</v>
      </c>
      <c r="AE37" s="1"/>
      <c r="AF37" s="1"/>
      <c r="AG37" s="109">
        <f>SUM(D37:AF37)</f>
        <v>30.049999999999997</v>
      </c>
    </row>
    <row r="38" spans="1:96" s="10" customFormat="1" ht="10.5" customHeight="1" x14ac:dyDescent="0.2">
      <c r="A38" s="201" t="s">
        <v>96</v>
      </c>
      <c r="B38" s="20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</row>
    <row r="39" spans="1:96" s="11" customFormat="1" ht="10.5" customHeight="1" x14ac:dyDescent="0.2">
      <c r="A39" s="165" t="s">
        <v>141</v>
      </c>
      <c r="B39" s="169" t="s">
        <v>142</v>
      </c>
      <c r="C39" s="166">
        <v>60</v>
      </c>
      <c r="D39" s="2"/>
      <c r="E39" s="2"/>
      <c r="F39" s="2"/>
      <c r="G39" s="2"/>
      <c r="H39" s="2"/>
      <c r="I39" s="2"/>
      <c r="J39" s="2">
        <v>60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>
        <v>4</v>
      </c>
      <c r="Y39" s="2"/>
      <c r="Z39" s="2">
        <v>3</v>
      </c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</row>
    <row r="40" spans="1:96" s="11" customFormat="1" ht="10.5" customHeight="1" x14ac:dyDescent="0.2">
      <c r="A40" s="164" t="s">
        <v>143</v>
      </c>
      <c r="B40" s="166" t="s">
        <v>163</v>
      </c>
      <c r="C40" s="170">
        <v>100</v>
      </c>
      <c r="D40" s="2"/>
      <c r="E40" s="2"/>
      <c r="F40" s="2">
        <v>4.4000000000000004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1">
        <v>74.599999999999994</v>
      </c>
      <c r="R40" s="2"/>
      <c r="S40" s="2"/>
      <c r="T40" s="2"/>
      <c r="U40" s="2">
        <v>5.7</v>
      </c>
      <c r="V40" s="2">
        <v>7.5</v>
      </c>
      <c r="W40" s="2">
        <v>4.7</v>
      </c>
      <c r="X40" s="2">
        <v>6</v>
      </c>
      <c r="Y40" s="2"/>
      <c r="Z40" s="2"/>
      <c r="AA40" s="2"/>
      <c r="AB40" s="2"/>
      <c r="AC40" s="2"/>
      <c r="AD40" s="2"/>
      <c r="AE40" s="2"/>
      <c r="AF40" s="2">
        <v>0.3</v>
      </c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</row>
    <row r="41" spans="1:96" s="11" customFormat="1" ht="10.5" customHeight="1" x14ac:dyDescent="0.2">
      <c r="A41" s="164" t="s">
        <v>144</v>
      </c>
      <c r="B41" s="166" t="s">
        <v>71</v>
      </c>
      <c r="C41" s="166">
        <v>150</v>
      </c>
      <c r="D41" s="2"/>
      <c r="E41" s="2"/>
      <c r="F41" s="2"/>
      <c r="G41" s="2"/>
      <c r="H41" s="2"/>
      <c r="I41" s="2">
        <v>152.4</v>
      </c>
      <c r="J41" s="2"/>
      <c r="K41" s="2"/>
      <c r="L41" s="2"/>
      <c r="M41" s="2"/>
      <c r="N41" s="2"/>
      <c r="O41" s="2"/>
      <c r="P41" s="2"/>
      <c r="Q41" s="1"/>
      <c r="R41" s="2">
        <v>24</v>
      </c>
      <c r="S41" s="2"/>
      <c r="T41" s="2"/>
      <c r="U41" s="2"/>
      <c r="V41" s="2"/>
      <c r="W41" s="2">
        <v>6.8</v>
      </c>
      <c r="X41" s="2"/>
      <c r="Y41" s="2"/>
      <c r="Z41" s="2"/>
      <c r="AA41" s="2"/>
      <c r="AB41" s="2"/>
      <c r="AC41" s="2"/>
      <c r="AD41" s="2"/>
      <c r="AE41" s="2"/>
      <c r="AF41" s="2">
        <v>0.5</v>
      </c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</row>
    <row r="42" spans="1:96" s="11" customFormat="1" ht="10.5" customHeight="1" x14ac:dyDescent="0.2">
      <c r="A42" s="164" t="s">
        <v>145</v>
      </c>
      <c r="B42" s="166" t="s">
        <v>37</v>
      </c>
      <c r="C42" s="166">
        <v>200</v>
      </c>
      <c r="D42" s="2"/>
      <c r="E42" s="2"/>
      <c r="F42" s="2"/>
      <c r="G42" s="2"/>
      <c r="H42" s="2"/>
      <c r="I42" s="2"/>
      <c r="J42" s="2"/>
      <c r="K42" s="2">
        <v>7.5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>
        <v>7</v>
      </c>
      <c r="AA42" s="2"/>
      <c r="AB42" s="2">
        <v>0.4</v>
      </c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</row>
    <row r="43" spans="1:96" s="11" customFormat="1" ht="10.5" customHeight="1" x14ac:dyDescent="0.2">
      <c r="A43" s="164" t="s">
        <v>167</v>
      </c>
      <c r="B43" s="166" t="s">
        <v>106</v>
      </c>
      <c r="C43" s="166">
        <v>25</v>
      </c>
      <c r="D43" s="2">
        <v>25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</row>
    <row r="44" spans="1:96" ht="10.5" customHeight="1" x14ac:dyDescent="0.2">
      <c r="A44" s="164" t="s">
        <v>167</v>
      </c>
      <c r="B44" s="166" t="s">
        <v>146</v>
      </c>
      <c r="C44" s="166">
        <v>60</v>
      </c>
      <c r="F44" s="1">
        <v>27.9</v>
      </c>
      <c r="K44" s="1">
        <v>15</v>
      </c>
      <c r="R44" s="1">
        <v>15</v>
      </c>
      <c r="W44" s="1">
        <v>5</v>
      </c>
      <c r="Z44" s="1">
        <v>4</v>
      </c>
      <c r="AE44" s="1">
        <v>2.5</v>
      </c>
    </row>
    <row r="45" spans="1:96" s="11" customFormat="1" ht="10.5" customHeight="1" x14ac:dyDescent="0.2">
      <c r="A45" s="6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</row>
    <row r="46" spans="1:96" s="16" customFormat="1" ht="10.5" customHeight="1" x14ac:dyDescent="0.2">
      <c r="A46" s="71"/>
      <c r="B46" s="13" t="s">
        <v>127</v>
      </c>
      <c r="C46" s="14">
        <f t="shared" ref="C46:AG46" si="4">SUM(C39:C45)</f>
        <v>595</v>
      </c>
      <c r="D46" s="14">
        <f t="shared" si="4"/>
        <v>25</v>
      </c>
      <c r="E46" s="14">
        <f t="shared" si="4"/>
        <v>0</v>
      </c>
      <c r="F46" s="14">
        <f t="shared" si="4"/>
        <v>32.299999999999997</v>
      </c>
      <c r="G46" s="14">
        <f t="shared" si="4"/>
        <v>0</v>
      </c>
      <c r="H46" s="14">
        <f t="shared" si="4"/>
        <v>0</v>
      </c>
      <c r="I46" s="14">
        <f t="shared" si="4"/>
        <v>152.4</v>
      </c>
      <c r="J46" s="14">
        <f t="shared" si="4"/>
        <v>60</v>
      </c>
      <c r="K46" s="14">
        <f t="shared" si="4"/>
        <v>22.5</v>
      </c>
      <c r="L46" s="14">
        <f t="shared" si="4"/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 t="shared" si="4"/>
        <v>0</v>
      </c>
      <c r="Q46" s="14">
        <f t="shared" si="4"/>
        <v>74.599999999999994</v>
      </c>
      <c r="R46" s="14">
        <f t="shared" si="4"/>
        <v>39</v>
      </c>
      <c r="S46" s="14">
        <f t="shared" si="4"/>
        <v>0</v>
      </c>
      <c r="T46" s="14">
        <f t="shared" si="4"/>
        <v>0</v>
      </c>
      <c r="U46" s="14">
        <f t="shared" si="4"/>
        <v>5.7</v>
      </c>
      <c r="V46" s="14">
        <f t="shared" si="4"/>
        <v>7.5</v>
      </c>
      <c r="W46" s="14">
        <f t="shared" si="4"/>
        <v>16.5</v>
      </c>
      <c r="X46" s="14">
        <f t="shared" si="4"/>
        <v>10</v>
      </c>
      <c r="Y46" s="14">
        <f t="shared" si="4"/>
        <v>0</v>
      </c>
      <c r="Z46" s="14">
        <f t="shared" si="4"/>
        <v>14</v>
      </c>
      <c r="AA46" s="14">
        <f t="shared" si="4"/>
        <v>0</v>
      </c>
      <c r="AB46" s="14">
        <f t="shared" si="4"/>
        <v>0.4</v>
      </c>
      <c r="AC46" s="14">
        <f t="shared" si="4"/>
        <v>0</v>
      </c>
      <c r="AD46" s="14">
        <f t="shared" si="4"/>
        <v>0</v>
      </c>
      <c r="AE46" s="14">
        <f t="shared" si="4"/>
        <v>2.5</v>
      </c>
      <c r="AF46" s="14">
        <f t="shared" si="4"/>
        <v>0.8</v>
      </c>
      <c r="AG46" s="14">
        <f t="shared" si="4"/>
        <v>0</v>
      </c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</row>
    <row r="47" spans="1:96" s="15" customFormat="1" ht="10.5" customHeight="1" x14ac:dyDescent="0.2">
      <c r="A47" s="73"/>
      <c r="B47" s="23"/>
      <c r="C47" s="1"/>
      <c r="D47" s="1">
        <v>1.18</v>
      </c>
      <c r="E47" s="1"/>
      <c r="F47" s="1">
        <v>25</v>
      </c>
      <c r="G47" s="1"/>
      <c r="H47" s="1"/>
      <c r="I47" s="1">
        <v>4.8899999999999997</v>
      </c>
      <c r="J47" s="1">
        <v>7.53</v>
      </c>
      <c r="K47" s="1">
        <v>3.54</v>
      </c>
      <c r="L47" s="1"/>
      <c r="M47" s="1"/>
      <c r="N47" s="1"/>
      <c r="O47" s="1"/>
      <c r="P47" s="1"/>
      <c r="Q47" s="1">
        <v>11.1</v>
      </c>
      <c r="R47" s="1">
        <v>2.57</v>
      </c>
      <c r="S47" s="1"/>
      <c r="T47" s="1"/>
      <c r="U47" s="1">
        <v>1.89</v>
      </c>
      <c r="V47" s="1"/>
      <c r="W47" s="1">
        <v>4.9000000000000004</v>
      </c>
      <c r="X47" s="1">
        <v>0.95</v>
      </c>
      <c r="Y47" s="1"/>
      <c r="Z47" s="1">
        <v>0.95</v>
      </c>
      <c r="AA47" s="1"/>
      <c r="AB47" s="1"/>
      <c r="AC47" s="1"/>
      <c r="AD47" s="1"/>
      <c r="AE47" s="1"/>
      <c r="AF47" s="1"/>
      <c r="AG47" s="109">
        <f>SUM(D47:AF47)</f>
        <v>64.5</v>
      </c>
    </row>
    <row r="48" spans="1:96" s="10" customFormat="1" ht="10.5" customHeight="1" x14ac:dyDescent="0.2">
      <c r="A48" s="201" t="s">
        <v>97</v>
      </c>
      <c r="B48" s="20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</row>
    <row r="49" spans="1:96" s="11" customFormat="1" ht="10.5" customHeight="1" x14ac:dyDescent="0.2">
      <c r="A49" s="168" t="s">
        <v>167</v>
      </c>
      <c r="B49" s="166" t="s">
        <v>147</v>
      </c>
      <c r="C49" s="169">
        <v>60</v>
      </c>
      <c r="D49" s="2"/>
      <c r="E49" s="2"/>
      <c r="F49" s="2"/>
      <c r="G49" s="2"/>
      <c r="H49" s="2"/>
      <c r="I49" s="2"/>
      <c r="J49" s="2">
        <v>60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</row>
    <row r="50" spans="1:96" s="11" customFormat="1" ht="10.5" customHeight="1" x14ac:dyDescent="0.2">
      <c r="A50" s="164" t="s">
        <v>148</v>
      </c>
      <c r="B50" s="166" t="s">
        <v>160</v>
      </c>
      <c r="C50" s="170">
        <v>150</v>
      </c>
      <c r="D50" s="2"/>
      <c r="E50" s="2"/>
      <c r="F50" s="2"/>
      <c r="G50" s="2"/>
      <c r="H50" s="2"/>
      <c r="I50" s="2"/>
      <c r="J50" s="2">
        <v>44.9</v>
      </c>
      <c r="K50" s="2"/>
      <c r="L50" s="2"/>
      <c r="M50" s="2"/>
      <c r="N50" s="2"/>
      <c r="O50" s="2"/>
      <c r="P50" s="2"/>
      <c r="Q50" s="2"/>
      <c r="R50" s="2">
        <v>60</v>
      </c>
      <c r="S50" s="2"/>
      <c r="T50" s="2"/>
      <c r="U50" s="2"/>
      <c r="V50" s="2"/>
      <c r="W50" s="2">
        <v>5</v>
      </c>
      <c r="X50" s="2"/>
      <c r="Y50" s="2">
        <v>76</v>
      </c>
      <c r="Z50" s="2"/>
      <c r="AA50" s="2"/>
      <c r="AB50" s="2"/>
      <c r="AC50" s="2"/>
      <c r="AD50" s="2"/>
      <c r="AE50" s="2"/>
      <c r="AF50" s="2">
        <v>0.4</v>
      </c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</row>
    <row r="51" spans="1:96" s="11" customFormat="1" ht="10.5" customHeight="1" x14ac:dyDescent="0.2">
      <c r="A51" s="164" t="s">
        <v>137</v>
      </c>
      <c r="B51" s="166" t="s">
        <v>82</v>
      </c>
      <c r="C51" s="166">
        <v>200</v>
      </c>
      <c r="D51" s="2"/>
      <c r="E51" s="2"/>
      <c r="F51" s="2"/>
      <c r="G51" s="2"/>
      <c r="H51" s="2"/>
      <c r="I51" s="2"/>
      <c r="J51" s="2"/>
      <c r="K51" s="2">
        <v>6.8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>
        <v>7</v>
      </c>
      <c r="AA51" s="2"/>
      <c r="AB51" s="2">
        <v>0.1</v>
      </c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</row>
    <row r="52" spans="1:96" s="11" customFormat="1" ht="10.5" customHeight="1" x14ac:dyDescent="0.2">
      <c r="A52" s="164" t="s">
        <v>167</v>
      </c>
      <c r="B52" s="166" t="s">
        <v>4</v>
      </c>
      <c r="C52" s="166">
        <v>30</v>
      </c>
      <c r="D52" s="2"/>
      <c r="E52" s="2">
        <v>40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</row>
    <row r="53" spans="1:96" ht="10.5" customHeight="1" x14ac:dyDescent="0.2">
      <c r="A53" s="164" t="s">
        <v>167</v>
      </c>
      <c r="B53" s="166" t="s">
        <v>106</v>
      </c>
      <c r="C53" s="166">
        <v>25</v>
      </c>
      <c r="D53" s="2">
        <v>25</v>
      </c>
    </row>
    <row r="54" spans="1:96" s="11" customFormat="1" ht="10.5" customHeight="1" x14ac:dyDescent="0.2">
      <c r="A54" s="164" t="s">
        <v>167</v>
      </c>
      <c r="B54" s="166" t="s">
        <v>149</v>
      </c>
      <c r="C54" s="166">
        <v>140</v>
      </c>
      <c r="D54" s="2"/>
      <c r="E54" s="2"/>
      <c r="F54" s="2"/>
      <c r="G54" s="2"/>
      <c r="H54" s="2"/>
      <c r="I54" s="2"/>
      <c r="J54" s="2"/>
      <c r="K54" s="2">
        <v>140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</row>
    <row r="55" spans="1:96" s="11" customFormat="1" ht="10.5" customHeight="1" x14ac:dyDescent="0.2">
      <c r="A55" s="6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</row>
    <row r="56" spans="1:96" s="16" customFormat="1" ht="10.5" customHeight="1" x14ac:dyDescent="0.2">
      <c r="A56" s="71"/>
      <c r="B56" s="13" t="s">
        <v>127</v>
      </c>
      <c r="C56" s="14">
        <f t="shared" ref="C56:J56" si="5">SUM(C49:C54)</f>
        <v>605</v>
      </c>
      <c r="D56" s="14">
        <f t="shared" si="5"/>
        <v>25</v>
      </c>
      <c r="E56" s="14">
        <f t="shared" si="5"/>
        <v>40</v>
      </c>
      <c r="F56" s="14">
        <f t="shared" si="5"/>
        <v>0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104.9</v>
      </c>
      <c r="K56" s="14">
        <f>K49+K50+K51+K52+K54+K53</f>
        <v>146.80000000000001</v>
      </c>
      <c r="L56" s="14">
        <f t="shared" ref="L56:AG56" si="6">SUM(L49:L54)</f>
        <v>0</v>
      </c>
      <c r="M56" s="14">
        <f t="shared" si="6"/>
        <v>0</v>
      </c>
      <c r="N56" s="14">
        <f t="shared" si="6"/>
        <v>0</v>
      </c>
      <c r="O56" s="14">
        <f t="shared" si="6"/>
        <v>0</v>
      </c>
      <c r="P56" s="14">
        <f t="shared" si="6"/>
        <v>0</v>
      </c>
      <c r="Q56" s="14">
        <f t="shared" si="6"/>
        <v>0</v>
      </c>
      <c r="R56" s="14">
        <f t="shared" si="6"/>
        <v>60</v>
      </c>
      <c r="S56" s="14">
        <f t="shared" si="6"/>
        <v>0</v>
      </c>
      <c r="T56" s="14">
        <f t="shared" si="6"/>
        <v>0</v>
      </c>
      <c r="U56" s="14">
        <f t="shared" si="6"/>
        <v>0</v>
      </c>
      <c r="V56" s="14">
        <f t="shared" si="6"/>
        <v>0</v>
      </c>
      <c r="W56" s="14">
        <f t="shared" si="6"/>
        <v>5</v>
      </c>
      <c r="X56" s="14">
        <f t="shared" si="6"/>
        <v>0</v>
      </c>
      <c r="Y56" s="14">
        <f t="shared" si="6"/>
        <v>76</v>
      </c>
      <c r="Z56" s="14">
        <f t="shared" si="6"/>
        <v>7</v>
      </c>
      <c r="AA56" s="14">
        <f t="shared" si="6"/>
        <v>0</v>
      </c>
      <c r="AB56" s="14">
        <f t="shared" si="6"/>
        <v>0.1</v>
      </c>
      <c r="AC56" s="14">
        <f t="shared" si="6"/>
        <v>0</v>
      </c>
      <c r="AD56" s="14">
        <f t="shared" si="6"/>
        <v>0</v>
      </c>
      <c r="AE56" s="14">
        <f t="shared" si="6"/>
        <v>0</v>
      </c>
      <c r="AF56" s="14">
        <f t="shared" si="6"/>
        <v>0.4</v>
      </c>
      <c r="AG56" s="14">
        <f t="shared" si="6"/>
        <v>0</v>
      </c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</row>
    <row r="57" spans="1:96" ht="10.5" customHeight="1" x14ac:dyDescent="0.2">
      <c r="A57" s="70"/>
      <c r="D57" s="1">
        <v>1.18</v>
      </c>
      <c r="E57" s="1">
        <v>1.53</v>
      </c>
      <c r="J57" s="1">
        <v>6.1</v>
      </c>
      <c r="O57" s="1">
        <v>8.99</v>
      </c>
      <c r="R57" s="1">
        <v>1.34</v>
      </c>
      <c r="W57" s="1">
        <v>2.96</v>
      </c>
      <c r="Y57" s="1">
        <v>0.69</v>
      </c>
      <c r="Z57" s="1">
        <v>0.28000000000000003</v>
      </c>
      <c r="AB57" s="1">
        <v>0.04</v>
      </c>
      <c r="AG57" s="109">
        <f>SUM(D57:AF57)</f>
        <v>23.11</v>
      </c>
    </row>
    <row r="58" spans="1:96" s="10" customFormat="1" ht="10.5" customHeight="1" x14ac:dyDescent="0.2">
      <c r="A58" s="201" t="s">
        <v>98</v>
      </c>
      <c r="B58" s="20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</row>
    <row r="59" spans="1:96" s="11" customFormat="1" ht="10.5" customHeight="1" x14ac:dyDescent="0.2">
      <c r="A59" s="165" t="s">
        <v>141</v>
      </c>
      <c r="B59" s="169" t="s">
        <v>142</v>
      </c>
      <c r="C59" s="166">
        <v>60</v>
      </c>
      <c r="D59" s="2"/>
      <c r="E59" s="2"/>
      <c r="F59" s="2"/>
      <c r="G59" s="2"/>
      <c r="H59" s="2"/>
      <c r="I59" s="2"/>
      <c r="J59" s="2">
        <v>60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</row>
    <row r="60" spans="1:96" s="11" customFormat="1" ht="10.5" customHeight="1" x14ac:dyDescent="0.2">
      <c r="A60" s="164" t="s">
        <v>150</v>
      </c>
      <c r="B60" s="166" t="s">
        <v>151</v>
      </c>
      <c r="C60" s="166">
        <v>90</v>
      </c>
      <c r="D60" s="2"/>
      <c r="E60" s="2">
        <v>26.1</v>
      </c>
      <c r="F60" s="2"/>
      <c r="G60" s="2"/>
      <c r="H60" s="2"/>
      <c r="I60" s="2"/>
      <c r="J60" s="2"/>
      <c r="K60" s="2"/>
      <c r="L60" s="2"/>
      <c r="M60" s="2"/>
      <c r="N60" s="2">
        <v>87.5</v>
      </c>
      <c r="O60" s="2"/>
      <c r="P60" s="2"/>
      <c r="Q60" s="2"/>
      <c r="R60" s="2">
        <v>20</v>
      </c>
      <c r="S60" s="2"/>
      <c r="T60" s="2"/>
      <c r="U60" s="2"/>
      <c r="V60" s="2"/>
      <c r="W60" s="2"/>
      <c r="X60" s="2">
        <v>4</v>
      </c>
      <c r="Y60" s="2"/>
      <c r="Z60" s="2"/>
      <c r="AA60" s="2"/>
      <c r="AB60" s="2"/>
      <c r="AC60" s="2"/>
      <c r="AD60" s="2"/>
      <c r="AE60" s="2"/>
      <c r="AF60" s="2">
        <v>0.2</v>
      </c>
      <c r="AG60" s="2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</row>
    <row r="61" spans="1:96" s="11" customFormat="1" ht="10.5" customHeight="1" x14ac:dyDescent="0.2">
      <c r="A61" s="168" t="s">
        <v>152</v>
      </c>
      <c r="B61" s="169" t="s">
        <v>67</v>
      </c>
      <c r="C61" s="169">
        <v>150</v>
      </c>
      <c r="D61" s="2"/>
      <c r="E61" s="2"/>
      <c r="F61" s="2">
        <v>1.1000000000000001</v>
      </c>
      <c r="G61" s="2"/>
      <c r="H61" s="2"/>
      <c r="I61" s="2">
        <v>65.3</v>
      </c>
      <c r="J61" s="2">
        <v>82.5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>
        <v>1.1000000000000001</v>
      </c>
      <c r="X61" s="2">
        <v>3</v>
      </c>
      <c r="Y61" s="2"/>
      <c r="Z61" s="2"/>
      <c r="AA61" s="2"/>
      <c r="AB61" s="2"/>
      <c r="AC61" s="2"/>
      <c r="AD61" s="2"/>
      <c r="AE61" s="2"/>
      <c r="AF61" s="2">
        <v>0.5</v>
      </c>
      <c r="AG61" s="2">
        <v>0.04</v>
      </c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</row>
    <row r="62" spans="1:96" s="11" customFormat="1" ht="10.5" customHeight="1" x14ac:dyDescent="0.2">
      <c r="A62" s="164" t="s">
        <v>166</v>
      </c>
      <c r="B62" s="166" t="s">
        <v>80</v>
      </c>
      <c r="C62" s="166">
        <v>200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>
        <v>7</v>
      </c>
      <c r="AA62" s="2"/>
      <c r="AB62" s="2">
        <v>0.4</v>
      </c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</row>
    <row r="63" spans="1:96" s="11" customFormat="1" ht="10.5" customHeight="1" x14ac:dyDescent="0.2">
      <c r="A63" s="164" t="s">
        <v>167</v>
      </c>
      <c r="B63" s="166" t="s">
        <v>106</v>
      </c>
      <c r="C63" s="166">
        <v>25</v>
      </c>
      <c r="D63" s="2">
        <v>25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</row>
    <row r="64" spans="1:96" s="11" customFormat="1" ht="10.5" customHeight="1" x14ac:dyDescent="0.2">
      <c r="A64" s="164" t="s">
        <v>167</v>
      </c>
      <c r="B64" s="166" t="s">
        <v>4</v>
      </c>
      <c r="C64" s="166">
        <v>30</v>
      </c>
      <c r="D64" s="2"/>
      <c r="E64" s="2">
        <v>30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</row>
    <row r="65" spans="1:96" s="11" customFormat="1" ht="10.5" customHeight="1" x14ac:dyDescent="0.2">
      <c r="A65" s="164" t="s">
        <v>167</v>
      </c>
      <c r="B65" s="166" t="s">
        <v>107</v>
      </c>
      <c r="C65" s="166">
        <v>200</v>
      </c>
      <c r="D65" s="2"/>
      <c r="E65" s="2"/>
      <c r="F65" s="2"/>
      <c r="G65" s="2"/>
      <c r="H65" s="2"/>
      <c r="I65" s="2"/>
      <c r="J65" s="2"/>
      <c r="K65" s="2"/>
      <c r="L65" s="2"/>
      <c r="M65" s="2">
        <v>200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</row>
    <row r="66" spans="1:96" s="11" customFormat="1" ht="10.5" customHeight="1" x14ac:dyDescent="0.2">
      <c r="A66" s="6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</row>
    <row r="67" spans="1:96" s="16" customFormat="1" ht="10.5" customHeight="1" x14ac:dyDescent="0.2">
      <c r="A67" s="71"/>
      <c r="B67" s="13" t="s">
        <v>127</v>
      </c>
      <c r="C67" s="14">
        <f t="shared" ref="C67:AF67" si="7">SUM(C59:C66)</f>
        <v>755</v>
      </c>
      <c r="D67" s="14">
        <f t="shared" si="7"/>
        <v>25</v>
      </c>
      <c r="E67" s="14">
        <f t="shared" si="7"/>
        <v>56.1</v>
      </c>
      <c r="F67" s="14">
        <f t="shared" si="7"/>
        <v>1.1000000000000001</v>
      </c>
      <c r="G67" s="14">
        <f t="shared" si="7"/>
        <v>0</v>
      </c>
      <c r="H67" s="14">
        <f t="shared" si="7"/>
        <v>0</v>
      </c>
      <c r="I67" s="14">
        <f t="shared" si="7"/>
        <v>65.3</v>
      </c>
      <c r="J67" s="14">
        <f t="shared" si="7"/>
        <v>142.5</v>
      </c>
      <c r="K67" s="14">
        <f t="shared" si="7"/>
        <v>0</v>
      </c>
      <c r="L67" s="14">
        <f t="shared" si="7"/>
        <v>0</v>
      </c>
      <c r="M67" s="14">
        <f t="shared" si="7"/>
        <v>200</v>
      </c>
      <c r="N67" s="14">
        <f t="shared" si="7"/>
        <v>87.5</v>
      </c>
      <c r="O67" s="14">
        <f t="shared" si="7"/>
        <v>0</v>
      </c>
      <c r="P67" s="14">
        <f t="shared" si="7"/>
        <v>0</v>
      </c>
      <c r="Q67" s="14">
        <f t="shared" si="7"/>
        <v>0</v>
      </c>
      <c r="R67" s="14">
        <f t="shared" si="7"/>
        <v>20</v>
      </c>
      <c r="S67" s="14">
        <f t="shared" si="7"/>
        <v>0</v>
      </c>
      <c r="T67" s="14">
        <f t="shared" si="7"/>
        <v>0</v>
      </c>
      <c r="U67" s="14">
        <f t="shared" si="7"/>
        <v>0</v>
      </c>
      <c r="V67" s="14">
        <f t="shared" si="7"/>
        <v>0</v>
      </c>
      <c r="W67" s="14">
        <f t="shared" si="7"/>
        <v>1.1000000000000001</v>
      </c>
      <c r="X67" s="14">
        <f t="shared" si="7"/>
        <v>7</v>
      </c>
      <c r="Y67" s="14">
        <f t="shared" si="7"/>
        <v>0</v>
      </c>
      <c r="Z67" s="14">
        <f t="shared" si="7"/>
        <v>7</v>
      </c>
      <c r="AA67" s="14">
        <f t="shared" si="7"/>
        <v>0</v>
      </c>
      <c r="AB67" s="14">
        <f t="shared" si="7"/>
        <v>0.4</v>
      </c>
      <c r="AC67" s="14">
        <f t="shared" si="7"/>
        <v>0</v>
      </c>
      <c r="AD67" s="14">
        <f t="shared" si="7"/>
        <v>0</v>
      </c>
      <c r="AE67" s="14">
        <f t="shared" si="7"/>
        <v>0</v>
      </c>
      <c r="AF67" s="14">
        <f t="shared" si="7"/>
        <v>0.7</v>
      </c>
      <c r="AG67" s="14">
        <f>SUM(AG60:AG65)</f>
        <v>0.04</v>
      </c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</row>
    <row r="68" spans="1:96" s="11" customFormat="1" ht="10.5" customHeight="1" x14ac:dyDescent="0.2">
      <c r="A68" s="68"/>
      <c r="B68" s="2"/>
      <c r="C68" s="2"/>
      <c r="D68" s="2">
        <v>1.18</v>
      </c>
      <c r="E68" s="2">
        <v>1.64</v>
      </c>
      <c r="F68" s="2"/>
      <c r="G68" s="2"/>
      <c r="H68" s="2"/>
      <c r="I68" s="2">
        <v>1.9</v>
      </c>
      <c r="J68" s="2">
        <v>11.16</v>
      </c>
      <c r="K68" s="2"/>
      <c r="L68" s="2"/>
      <c r="M68" s="2"/>
      <c r="N68" s="2">
        <v>20.72</v>
      </c>
      <c r="O68" s="2"/>
      <c r="P68" s="2"/>
      <c r="Q68" s="2"/>
      <c r="R68" s="2">
        <v>0.57999999999999996</v>
      </c>
      <c r="S68" s="2"/>
      <c r="T68" s="2"/>
      <c r="U68" s="2"/>
      <c r="V68" s="2"/>
      <c r="W68" s="2">
        <v>1.62</v>
      </c>
      <c r="X68" s="2">
        <v>0.36</v>
      </c>
      <c r="Y68" s="2"/>
      <c r="Z68" s="2">
        <v>1.88</v>
      </c>
      <c r="AA68" s="2"/>
      <c r="AB68" s="2">
        <v>0.16</v>
      </c>
      <c r="AC68" s="2"/>
      <c r="AD68" s="2"/>
      <c r="AE68" s="2"/>
      <c r="AF68" s="2"/>
      <c r="AG68" s="142">
        <f>SUM(D68:AF68)</f>
        <v>41.199999999999989</v>
      </c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</row>
    <row r="69" spans="1:96" s="24" customFormat="1" ht="10.5" customHeight="1" x14ac:dyDescent="0.2">
      <c r="A69" s="201" t="s">
        <v>99</v>
      </c>
      <c r="B69" s="20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</row>
    <row r="70" spans="1:96" s="11" customFormat="1" ht="10.5" customHeight="1" x14ac:dyDescent="0.2">
      <c r="A70" s="165" t="s">
        <v>133</v>
      </c>
      <c r="B70" s="169" t="s">
        <v>134</v>
      </c>
      <c r="C70" s="166">
        <v>60</v>
      </c>
      <c r="D70" s="2"/>
      <c r="E70" s="2"/>
      <c r="F70" s="2"/>
      <c r="G70" s="2"/>
      <c r="H70" s="2"/>
      <c r="I70" s="2"/>
      <c r="J70" s="2">
        <v>70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</row>
    <row r="71" spans="1:96" s="11" customFormat="1" ht="10.5" customHeight="1" x14ac:dyDescent="0.2">
      <c r="A71" s="164" t="s">
        <v>170</v>
      </c>
      <c r="B71" s="166" t="s">
        <v>171</v>
      </c>
      <c r="C71" s="166">
        <v>100</v>
      </c>
      <c r="D71" s="2"/>
      <c r="E71" s="2">
        <v>19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>
        <v>70.400000000000006</v>
      </c>
      <c r="R71" s="2"/>
      <c r="S71" s="2"/>
      <c r="T71" s="2"/>
      <c r="U71" s="2"/>
      <c r="V71" s="2"/>
      <c r="W71" s="2">
        <v>2</v>
      </c>
      <c r="X71" s="2"/>
      <c r="Y71" s="2">
        <v>7</v>
      </c>
      <c r="Z71" s="2"/>
      <c r="AA71" s="2"/>
      <c r="AB71" s="2"/>
      <c r="AC71" s="2"/>
      <c r="AD71" s="2"/>
      <c r="AE71" s="2"/>
      <c r="AF71" s="2">
        <v>0.4</v>
      </c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</row>
    <row r="72" spans="1:96" s="11" customFormat="1" ht="10.5" customHeight="1" x14ac:dyDescent="0.2">
      <c r="A72" s="164" t="s">
        <v>144</v>
      </c>
      <c r="B72" s="166" t="s">
        <v>71</v>
      </c>
      <c r="C72" s="166">
        <v>150</v>
      </c>
      <c r="D72" s="2"/>
      <c r="E72" s="2"/>
      <c r="F72" s="2"/>
      <c r="G72" s="2"/>
      <c r="H72" s="2"/>
      <c r="I72" s="2">
        <v>152.4</v>
      </c>
      <c r="J72" s="2"/>
      <c r="K72" s="2"/>
      <c r="L72" s="2"/>
      <c r="M72" s="2"/>
      <c r="N72" s="2"/>
      <c r="O72" s="2"/>
      <c r="P72" s="2"/>
      <c r="Q72" s="2"/>
      <c r="R72" s="2">
        <v>24</v>
      </c>
      <c r="S72" s="2"/>
      <c r="T72" s="2"/>
      <c r="U72" s="2"/>
      <c r="V72" s="2"/>
      <c r="W72" s="2">
        <v>6.8</v>
      </c>
      <c r="X72" s="2"/>
      <c r="Y72" s="2"/>
      <c r="Z72" s="2"/>
      <c r="AA72" s="2"/>
      <c r="AB72" s="2"/>
      <c r="AC72" s="2"/>
      <c r="AD72" s="2"/>
      <c r="AE72" s="2"/>
      <c r="AF72" s="2">
        <v>0.5</v>
      </c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</row>
    <row r="73" spans="1:96" s="11" customFormat="1" ht="10.5" customHeight="1" x14ac:dyDescent="0.2">
      <c r="A73" s="164" t="s">
        <v>145</v>
      </c>
      <c r="B73" s="166" t="s">
        <v>37</v>
      </c>
      <c r="C73" s="166">
        <v>200</v>
      </c>
      <c r="D73" s="2"/>
      <c r="E73" s="2"/>
      <c r="F73" s="2"/>
      <c r="G73" s="2"/>
      <c r="H73" s="2"/>
      <c r="I73" s="2"/>
      <c r="J73" s="2"/>
      <c r="K73" s="2">
        <v>7.5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>
        <v>7</v>
      </c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</row>
    <row r="74" spans="1:96" s="11" customFormat="1" ht="10.5" customHeight="1" x14ac:dyDescent="0.2">
      <c r="A74" s="164" t="s">
        <v>167</v>
      </c>
      <c r="B74" s="166" t="s">
        <v>4</v>
      </c>
      <c r="C74" s="166">
        <v>30</v>
      </c>
      <c r="D74" s="2"/>
      <c r="E74" s="2">
        <v>30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</row>
    <row r="75" spans="1:96" s="11" customFormat="1" ht="10.5" customHeight="1" x14ac:dyDescent="0.2">
      <c r="A75" s="164" t="s">
        <v>167</v>
      </c>
      <c r="B75" s="166" t="s">
        <v>106</v>
      </c>
      <c r="C75" s="166">
        <v>25</v>
      </c>
      <c r="D75" s="2">
        <v>25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</row>
    <row r="76" spans="1:96" s="11" customFormat="1" ht="10.5" customHeight="1" x14ac:dyDescent="0.2">
      <c r="A76" s="164"/>
      <c r="B76" s="166"/>
      <c r="C76" s="16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</row>
    <row r="77" spans="1:96" ht="10.5" customHeight="1" x14ac:dyDescent="0.2">
      <c r="A77" s="69"/>
      <c r="B77" s="9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96" s="16" customFormat="1" ht="10.5" customHeight="1" x14ac:dyDescent="0.2">
      <c r="A78" s="71"/>
      <c r="B78" s="13" t="s">
        <v>127</v>
      </c>
      <c r="C78" s="14">
        <f t="shared" ref="C78:AG78" si="8">SUM(C70:C77)</f>
        <v>565</v>
      </c>
      <c r="D78" s="14">
        <f t="shared" si="8"/>
        <v>25</v>
      </c>
      <c r="E78" s="14">
        <f t="shared" si="8"/>
        <v>49</v>
      </c>
      <c r="F78" s="14">
        <f t="shared" si="8"/>
        <v>0</v>
      </c>
      <c r="G78" s="14">
        <f t="shared" si="8"/>
        <v>0</v>
      </c>
      <c r="H78" s="14">
        <f t="shared" si="8"/>
        <v>0</v>
      </c>
      <c r="I78" s="14">
        <f t="shared" si="8"/>
        <v>152.4</v>
      </c>
      <c r="J78" s="14">
        <f t="shared" si="8"/>
        <v>70</v>
      </c>
      <c r="K78" s="14">
        <f t="shared" si="8"/>
        <v>7.5</v>
      </c>
      <c r="L78" s="14">
        <f t="shared" si="8"/>
        <v>0</v>
      </c>
      <c r="M78" s="14">
        <f t="shared" si="8"/>
        <v>0</v>
      </c>
      <c r="N78" s="14">
        <f t="shared" si="8"/>
        <v>0</v>
      </c>
      <c r="O78" s="14">
        <f t="shared" si="8"/>
        <v>0</v>
      </c>
      <c r="P78" s="14">
        <f t="shared" si="8"/>
        <v>0</v>
      </c>
      <c r="Q78" s="14">
        <f t="shared" si="8"/>
        <v>70.400000000000006</v>
      </c>
      <c r="R78" s="14">
        <f t="shared" si="8"/>
        <v>24</v>
      </c>
      <c r="S78" s="14">
        <f t="shared" si="8"/>
        <v>0</v>
      </c>
      <c r="T78" s="14">
        <f t="shared" si="8"/>
        <v>0</v>
      </c>
      <c r="U78" s="14">
        <f t="shared" si="8"/>
        <v>0</v>
      </c>
      <c r="V78" s="14">
        <f t="shared" si="8"/>
        <v>0</v>
      </c>
      <c r="W78" s="14">
        <f t="shared" si="8"/>
        <v>8.8000000000000007</v>
      </c>
      <c r="X78" s="14">
        <f t="shared" si="8"/>
        <v>0</v>
      </c>
      <c r="Y78" s="14">
        <f t="shared" si="8"/>
        <v>7</v>
      </c>
      <c r="Z78" s="14">
        <f t="shared" si="8"/>
        <v>7</v>
      </c>
      <c r="AA78" s="14">
        <f t="shared" si="8"/>
        <v>0</v>
      </c>
      <c r="AB78" s="14">
        <f t="shared" si="8"/>
        <v>0</v>
      </c>
      <c r="AC78" s="14">
        <f t="shared" si="8"/>
        <v>0</v>
      </c>
      <c r="AD78" s="14">
        <f t="shared" si="8"/>
        <v>0</v>
      </c>
      <c r="AE78" s="14">
        <f t="shared" si="8"/>
        <v>0</v>
      </c>
      <c r="AF78" s="14">
        <f t="shared" si="8"/>
        <v>0.9</v>
      </c>
      <c r="AG78" s="14">
        <f t="shared" si="8"/>
        <v>0</v>
      </c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</row>
    <row r="79" spans="1:96" ht="10.5" customHeight="1" x14ac:dyDescent="0.2">
      <c r="A79" s="70"/>
      <c r="B79" s="25"/>
      <c r="D79" s="1">
        <v>1.18</v>
      </c>
      <c r="E79" s="1">
        <v>1.87</v>
      </c>
      <c r="I79" s="1">
        <v>6.49</v>
      </c>
      <c r="J79" s="1">
        <v>7.41</v>
      </c>
      <c r="L79" s="1">
        <v>2.62</v>
      </c>
      <c r="Q79" s="1">
        <v>9.73</v>
      </c>
      <c r="Y79" s="1">
        <v>0.56000000000000005</v>
      </c>
      <c r="Z79" s="1">
        <v>0.94</v>
      </c>
      <c r="AG79" s="109">
        <f>SUM(D79:AF79)</f>
        <v>30.8</v>
      </c>
    </row>
    <row r="80" spans="1:96" s="10" customFormat="1" ht="10.5" customHeight="1" x14ac:dyDescent="0.2">
      <c r="A80" s="201" t="s">
        <v>100</v>
      </c>
      <c r="B80" s="20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</row>
    <row r="81" spans="1:96" s="11" customFormat="1" ht="10.5" customHeight="1" x14ac:dyDescent="0.2">
      <c r="A81" s="164" t="s">
        <v>153</v>
      </c>
      <c r="B81" s="171" t="s">
        <v>154</v>
      </c>
      <c r="C81" s="172">
        <v>60</v>
      </c>
      <c r="D81" s="2"/>
      <c r="E81" s="2"/>
      <c r="F81" s="2"/>
      <c r="G81" s="2"/>
      <c r="H81" s="2"/>
      <c r="I81" s="2"/>
      <c r="J81" s="2">
        <v>86.5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>
        <v>3</v>
      </c>
      <c r="Y81" s="2"/>
      <c r="Z81" s="2">
        <v>0.7</v>
      </c>
      <c r="AA81" s="2"/>
      <c r="AB81" s="2"/>
      <c r="AC81" s="2"/>
      <c r="AD81" s="2"/>
      <c r="AE81" s="2"/>
      <c r="AF81" s="2">
        <v>0.2</v>
      </c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</row>
    <row r="82" spans="1:96" s="11" customFormat="1" ht="10.5" customHeight="1" x14ac:dyDescent="0.2">
      <c r="A82" s="164" t="s">
        <v>168</v>
      </c>
      <c r="B82" s="166" t="s">
        <v>69</v>
      </c>
      <c r="C82" s="166">
        <v>90</v>
      </c>
      <c r="D82" s="2"/>
      <c r="E82" s="2"/>
      <c r="F82" s="2"/>
      <c r="G82" s="2">
        <v>9</v>
      </c>
      <c r="H82" s="2"/>
      <c r="I82" s="2"/>
      <c r="J82" s="2">
        <v>11.25</v>
      </c>
      <c r="K82" s="2"/>
      <c r="L82" s="2"/>
      <c r="M82" s="2"/>
      <c r="N82" s="2">
        <v>77.25</v>
      </c>
      <c r="O82" s="2"/>
      <c r="P82" s="2"/>
      <c r="Q82" s="2"/>
      <c r="R82" s="2">
        <v>12</v>
      </c>
      <c r="S82" s="2"/>
      <c r="T82" s="2"/>
      <c r="U82" s="2"/>
      <c r="V82" s="2"/>
      <c r="W82" s="2"/>
      <c r="X82" s="2">
        <v>2</v>
      </c>
      <c r="Y82" s="2"/>
      <c r="Z82" s="2"/>
      <c r="AA82" s="2"/>
      <c r="AB82" s="2"/>
      <c r="AC82" s="2"/>
      <c r="AD82" s="2"/>
      <c r="AE82" s="2"/>
      <c r="AF82" s="2">
        <v>0.2</v>
      </c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</row>
    <row r="83" spans="1:96" s="11" customFormat="1" ht="10.5" customHeight="1" x14ac:dyDescent="0.2">
      <c r="A83" s="168" t="s">
        <v>164</v>
      </c>
      <c r="B83" s="166" t="s">
        <v>68</v>
      </c>
      <c r="C83" s="166">
        <v>25</v>
      </c>
      <c r="D83" s="2"/>
      <c r="E83" s="2"/>
      <c r="F83" s="2">
        <v>2.5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>
        <v>5</v>
      </c>
      <c r="W83" s="2">
        <v>2.5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</row>
    <row r="84" spans="1:96" s="11" customFormat="1" ht="10.5" customHeight="1" x14ac:dyDescent="0.2">
      <c r="A84" s="164" t="s">
        <v>173</v>
      </c>
      <c r="B84" s="166" t="s">
        <v>172</v>
      </c>
      <c r="C84" s="166">
        <v>150</v>
      </c>
      <c r="D84" s="2"/>
      <c r="E84" s="2"/>
      <c r="F84" s="2"/>
      <c r="G84" s="2">
        <v>69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>
        <v>6.8</v>
      </c>
      <c r="X84" s="2"/>
      <c r="Y84" s="2"/>
      <c r="Z84" s="2"/>
      <c r="AA84" s="2"/>
      <c r="AB84" s="2"/>
      <c r="AC84" s="2"/>
      <c r="AD84" s="2"/>
      <c r="AE84" s="2"/>
      <c r="AF84" s="2">
        <v>0.5</v>
      </c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</row>
    <row r="85" spans="1:96" s="11" customFormat="1" ht="10.5" customHeight="1" x14ac:dyDescent="0.2">
      <c r="A85" s="164" t="s">
        <v>137</v>
      </c>
      <c r="B85" s="166" t="s">
        <v>82</v>
      </c>
      <c r="C85" s="166">
        <v>200</v>
      </c>
      <c r="D85" s="2"/>
      <c r="E85" s="2"/>
      <c r="F85" s="2"/>
      <c r="G85" s="2"/>
      <c r="H85" s="2"/>
      <c r="I85" s="2"/>
      <c r="J85" s="2"/>
      <c r="K85" s="2">
        <v>40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>
        <v>7</v>
      </c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</row>
    <row r="86" spans="1:96" s="11" customFormat="1" ht="10.5" customHeight="1" x14ac:dyDescent="0.2">
      <c r="A86" s="164" t="s">
        <v>167</v>
      </c>
      <c r="B86" s="166" t="s">
        <v>106</v>
      </c>
      <c r="C86" s="166">
        <v>25</v>
      </c>
      <c r="D86" s="2">
        <v>25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</row>
    <row r="87" spans="1:96" s="11" customFormat="1" ht="10.5" customHeight="1" x14ac:dyDescent="0.2">
      <c r="A87" s="164" t="s">
        <v>167</v>
      </c>
      <c r="B87" s="166" t="s">
        <v>4</v>
      </c>
      <c r="C87" s="166">
        <v>30</v>
      </c>
      <c r="D87" s="2"/>
      <c r="E87" s="2">
        <v>30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</row>
    <row r="88" spans="1:96" s="11" customFormat="1" ht="10.5" customHeight="1" x14ac:dyDescent="0.2">
      <c r="A88" s="99"/>
      <c r="B88" s="100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</row>
    <row r="89" spans="1:96" s="11" customFormat="1" ht="10.5" customHeight="1" x14ac:dyDescent="0.2">
      <c r="A89" s="6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</row>
    <row r="90" spans="1:96" s="16" customFormat="1" ht="10.5" customHeight="1" x14ac:dyDescent="0.2">
      <c r="A90" s="71"/>
      <c r="B90" s="13" t="s">
        <v>127</v>
      </c>
      <c r="C90" s="14">
        <f t="shared" ref="C90:AG90" si="9">SUM(C81:C89)</f>
        <v>580</v>
      </c>
      <c r="D90" s="14">
        <f t="shared" si="9"/>
        <v>25</v>
      </c>
      <c r="E90" s="14">
        <f t="shared" si="9"/>
        <v>30</v>
      </c>
      <c r="F90" s="14">
        <f t="shared" si="9"/>
        <v>2.5</v>
      </c>
      <c r="G90" s="14">
        <f t="shared" si="9"/>
        <v>78</v>
      </c>
      <c r="H90" s="14">
        <f t="shared" si="9"/>
        <v>0</v>
      </c>
      <c r="I90" s="14">
        <f t="shared" si="9"/>
        <v>0</v>
      </c>
      <c r="J90" s="14">
        <f t="shared" si="9"/>
        <v>97.75</v>
      </c>
      <c r="K90" s="14">
        <f t="shared" si="9"/>
        <v>40</v>
      </c>
      <c r="L90" s="14">
        <f t="shared" si="9"/>
        <v>0</v>
      </c>
      <c r="M90" s="14">
        <f t="shared" si="9"/>
        <v>0</v>
      </c>
      <c r="N90" s="14">
        <f t="shared" si="9"/>
        <v>77.25</v>
      </c>
      <c r="O90" s="14">
        <f t="shared" si="9"/>
        <v>0</v>
      </c>
      <c r="P90" s="14">
        <f t="shared" si="9"/>
        <v>0</v>
      </c>
      <c r="Q90" s="14">
        <f t="shared" si="9"/>
        <v>0</v>
      </c>
      <c r="R90" s="14">
        <f t="shared" si="9"/>
        <v>12</v>
      </c>
      <c r="S90" s="14">
        <f t="shared" si="9"/>
        <v>0</v>
      </c>
      <c r="T90" s="14">
        <f t="shared" si="9"/>
        <v>0</v>
      </c>
      <c r="U90" s="14">
        <f t="shared" si="9"/>
        <v>0</v>
      </c>
      <c r="V90" s="14">
        <f t="shared" si="9"/>
        <v>5</v>
      </c>
      <c r="W90" s="14">
        <f t="shared" si="9"/>
        <v>9.3000000000000007</v>
      </c>
      <c r="X90" s="14">
        <f t="shared" si="9"/>
        <v>5</v>
      </c>
      <c r="Y90" s="14">
        <f t="shared" si="9"/>
        <v>0</v>
      </c>
      <c r="Z90" s="14">
        <f t="shared" si="9"/>
        <v>7.7</v>
      </c>
      <c r="AA90" s="14">
        <f t="shared" si="9"/>
        <v>0</v>
      </c>
      <c r="AB90" s="14">
        <f t="shared" si="9"/>
        <v>0</v>
      </c>
      <c r="AC90" s="14">
        <f t="shared" si="9"/>
        <v>0</v>
      </c>
      <c r="AD90" s="14">
        <f t="shared" si="9"/>
        <v>0</v>
      </c>
      <c r="AE90" s="14">
        <f t="shared" si="9"/>
        <v>0</v>
      </c>
      <c r="AF90" s="14">
        <f t="shared" si="9"/>
        <v>0.9</v>
      </c>
      <c r="AG90" s="14">
        <f t="shared" si="9"/>
        <v>0</v>
      </c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</row>
    <row r="91" spans="1:96" s="15" customFormat="1" ht="10.5" customHeight="1" x14ac:dyDescent="0.2">
      <c r="A91" s="73"/>
      <c r="B91" s="22"/>
      <c r="C91" s="1"/>
      <c r="D91" s="1">
        <v>1.18</v>
      </c>
      <c r="E91" s="1">
        <v>1.83</v>
      </c>
      <c r="F91" s="1"/>
      <c r="G91" s="1">
        <v>3.66</v>
      </c>
      <c r="H91" s="1"/>
      <c r="I91" s="1"/>
      <c r="J91" s="1">
        <v>8.4600000000000009</v>
      </c>
      <c r="K91" s="1">
        <v>6.43</v>
      </c>
      <c r="L91" s="1"/>
      <c r="M91" s="1"/>
      <c r="N91" s="1">
        <v>14.06</v>
      </c>
      <c r="O91" s="1"/>
      <c r="P91" s="1"/>
      <c r="Q91" s="1"/>
      <c r="R91" s="1">
        <v>0.49</v>
      </c>
      <c r="S91" s="1"/>
      <c r="T91" s="1"/>
      <c r="U91" s="1"/>
      <c r="V91" s="1">
        <v>2.13</v>
      </c>
      <c r="W91" s="1">
        <v>1.93</v>
      </c>
      <c r="X91" s="1">
        <v>1.05</v>
      </c>
      <c r="Y91" s="1"/>
      <c r="Z91" s="1">
        <v>0.94</v>
      </c>
      <c r="AA91" s="1">
        <v>3.5</v>
      </c>
      <c r="AB91" s="1"/>
      <c r="AC91" s="1"/>
      <c r="AD91" s="1"/>
      <c r="AE91" s="1"/>
      <c r="AF91" s="1"/>
      <c r="AG91" s="109">
        <f>SUM(D91:AF91)</f>
        <v>45.660000000000004</v>
      </c>
    </row>
    <row r="92" spans="1:96" s="24" customFormat="1" ht="10.5" customHeight="1" x14ac:dyDescent="0.2">
      <c r="A92" s="201" t="s">
        <v>101</v>
      </c>
      <c r="B92" s="20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</row>
    <row r="93" spans="1:96" s="11" customFormat="1" ht="10.5" customHeight="1" x14ac:dyDescent="0.2">
      <c r="A93" s="164" t="s">
        <v>161</v>
      </c>
      <c r="B93" s="166" t="s">
        <v>162</v>
      </c>
      <c r="C93" s="166">
        <v>150</v>
      </c>
      <c r="D93" s="2"/>
      <c r="E93" s="2"/>
      <c r="F93" s="2"/>
      <c r="G93" s="2"/>
      <c r="H93" s="2"/>
      <c r="I93" s="2"/>
      <c r="J93" s="2"/>
      <c r="K93" s="2"/>
      <c r="L93" s="2">
        <v>37.5</v>
      </c>
      <c r="M93" s="2"/>
      <c r="N93" s="2"/>
      <c r="O93" s="2"/>
      <c r="P93" s="2"/>
      <c r="Q93" s="2"/>
      <c r="R93" s="2"/>
      <c r="S93" s="2"/>
      <c r="T93" s="2">
        <v>125</v>
      </c>
      <c r="U93" s="2"/>
      <c r="V93" s="2">
        <v>5</v>
      </c>
      <c r="W93" s="2">
        <v>5.2</v>
      </c>
      <c r="X93" s="2"/>
      <c r="Y93" s="2">
        <v>17.600000000000001</v>
      </c>
      <c r="Z93" s="2">
        <v>6</v>
      </c>
      <c r="AA93" s="2"/>
      <c r="AB93" s="2"/>
      <c r="AC93" s="2"/>
      <c r="AD93" s="2"/>
      <c r="AE93" s="2"/>
      <c r="AF93" s="2">
        <v>0.3</v>
      </c>
      <c r="AG93" s="2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</row>
    <row r="94" spans="1:96" ht="10.5" customHeight="1" x14ac:dyDescent="0.2">
      <c r="A94" s="163" t="s">
        <v>167</v>
      </c>
      <c r="B94" s="173" t="s">
        <v>81</v>
      </c>
      <c r="C94" s="173">
        <v>15</v>
      </c>
      <c r="R94" s="1">
        <v>30</v>
      </c>
      <c r="Z94" s="1">
        <v>7</v>
      </c>
    </row>
    <row r="95" spans="1:96" s="11" customFormat="1" ht="10.5" customHeight="1" x14ac:dyDescent="0.2">
      <c r="A95" s="164" t="s">
        <v>165</v>
      </c>
      <c r="B95" s="166" t="s">
        <v>6</v>
      </c>
      <c r="C95" s="166">
        <v>200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>
        <v>120</v>
      </c>
      <c r="S95" s="2"/>
      <c r="T95" s="2"/>
      <c r="U95" s="2"/>
      <c r="V95" s="2"/>
      <c r="W95" s="2"/>
      <c r="X95" s="2"/>
      <c r="Y95" s="2"/>
      <c r="Z95" s="2">
        <v>7</v>
      </c>
      <c r="AA95" s="2"/>
      <c r="AB95" s="2"/>
      <c r="AC95" s="2">
        <v>1.5</v>
      </c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</row>
    <row r="96" spans="1:96" s="11" customFormat="1" ht="10.5" customHeight="1" x14ac:dyDescent="0.2">
      <c r="A96" s="164" t="s">
        <v>167</v>
      </c>
      <c r="B96" s="166" t="s">
        <v>4</v>
      </c>
      <c r="C96" s="166">
        <v>30</v>
      </c>
      <c r="D96" s="2"/>
      <c r="E96" s="2">
        <v>30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</row>
    <row r="97" spans="1:96" s="11" customFormat="1" ht="10.5" customHeight="1" x14ac:dyDescent="0.2">
      <c r="A97" s="164" t="s">
        <v>167</v>
      </c>
      <c r="B97" s="174" t="s">
        <v>155</v>
      </c>
      <c r="C97" s="174">
        <v>20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</row>
    <row r="98" spans="1:96" s="11" customFormat="1" ht="10.5" customHeight="1" x14ac:dyDescent="0.2">
      <c r="A98" s="164" t="s">
        <v>167</v>
      </c>
      <c r="B98" s="166" t="s">
        <v>156</v>
      </c>
      <c r="C98" s="166">
        <v>200</v>
      </c>
      <c r="D98" s="20"/>
      <c r="E98" s="20"/>
      <c r="F98" s="20"/>
      <c r="G98" s="20"/>
      <c r="H98" s="20"/>
      <c r="I98" s="2"/>
      <c r="J98" s="2"/>
      <c r="K98" s="2"/>
      <c r="L98" s="20"/>
      <c r="M98" s="20">
        <v>200</v>
      </c>
      <c r="N98" s="2"/>
      <c r="O98" s="2"/>
      <c r="P98" s="2"/>
      <c r="Q98" s="2"/>
      <c r="R98" s="2"/>
      <c r="S98" s="2"/>
      <c r="T98" s="2"/>
      <c r="U98" s="2"/>
      <c r="V98" s="2"/>
      <c r="W98" s="20"/>
      <c r="X98" s="20"/>
      <c r="Y98" s="2"/>
      <c r="Z98" s="20"/>
      <c r="AA98" s="20"/>
      <c r="AB98" s="20"/>
      <c r="AC98" s="20"/>
      <c r="AD98" s="20"/>
      <c r="AE98" s="20"/>
      <c r="AF98" s="20"/>
      <c r="AG98" s="2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</row>
    <row r="99" spans="1:96" s="16" customFormat="1" ht="10.5" customHeight="1" x14ac:dyDescent="0.2">
      <c r="A99" s="71"/>
      <c r="B99" s="13" t="s">
        <v>127</v>
      </c>
      <c r="C99" s="14">
        <f>SUM(C93:C98)</f>
        <v>615</v>
      </c>
      <c r="D99" s="14">
        <f t="shared" ref="D99:AG99" si="10">SUM(D93:D98)</f>
        <v>0</v>
      </c>
      <c r="E99" s="14">
        <f t="shared" si="10"/>
        <v>30</v>
      </c>
      <c r="F99" s="14">
        <f t="shared" si="10"/>
        <v>0</v>
      </c>
      <c r="G99" s="14">
        <f t="shared" si="10"/>
        <v>0</v>
      </c>
      <c r="H99" s="14">
        <f t="shared" si="10"/>
        <v>0</v>
      </c>
      <c r="I99" s="14">
        <f t="shared" si="10"/>
        <v>0</v>
      </c>
      <c r="J99" s="14">
        <f t="shared" si="10"/>
        <v>0</v>
      </c>
      <c r="K99" s="14">
        <f t="shared" si="10"/>
        <v>0</v>
      </c>
      <c r="L99" s="14">
        <f t="shared" si="10"/>
        <v>37.5</v>
      </c>
      <c r="M99" s="14">
        <f t="shared" si="10"/>
        <v>200</v>
      </c>
      <c r="N99" s="14">
        <f t="shared" si="10"/>
        <v>0</v>
      </c>
      <c r="O99" s="14">
        <f t="shared" si="10"/>
        <v>0</v>
      </c>
      <c r="P99" s="14">
        <f t="shared" si="10"/>
        <v>0</v>
      </c>
      <c r="Q99" s="14">
        <f t="shared" si="10"/>
        <v>0</v>
      </c>
      <c r="R99" s="14">
        <f t="shared" si="10"/>
        <v>150</v>
      </c>
      <c r="S99" s="14">
        <f t="shared" si="10"/>
        <v>0</v>
      </c>
      <c r="T99" s="14">
        <f t="shared" si="10"/>
        <v>125</v>
      </c>
      <c r="U99" s="14">
        <f t="shared" si="10"/>
        <v>0</v>
      </c>
      <c r="V99" s="14">
        <f t="shared" si="10"/>
        <v>5</v>
      </c>
      <c r="W99" s="14">
        <f t="shared" si="10"/>
        <v>5.2</v>
      </c>
      <c r="X99" s="14">
        <f t="shared" si="10"/>
        <v>0</v>
      </c>
      <c r="Y99" s="14">
        <f t="shared" si="10"/>
        <v>17.600000000000001</v>
      </c>
      <c r="Z99" s="14">
        <f t="shared" si="10"/>
        <v>20</v>
      </c>
      <c r="AA99" s="14">
        <f t="shared" si="10"/>
        <v>0</v>
      </c>
      <c r="AB99" s="14">
        <f t="shared" si="10"/>
        <v>0</v>
      </c>
      <c r="AC99" s="14">
        <f t="shared" si="10"/>
        <v>1.5</v>
      </c>
      <c r="AD99" s="14">
        <f t="shared" si="10"/>
        <v>0</v>
      </c>
      <c r="AE99" s="14">
        <f t="shared" si="10"/>
        <v>0</v>
      </c>
      <c r="AF99" s="14">
        <f t="shared" si="10"/>
        <v>0.3</v>
      </c>
      <c r="AG99" s="14">
        <f t="shared" si="10"/>
        <v>0</v>
      </c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</row>
    <row r="100" spans="1:96" s="15" customFormat="1" ht="10.5" customHeight="1" x14ac:dyDescent="0.2">
      <c r="A100" s="73"/>
      <c r="B100" s="23"/>
      <c r="C100" s="1"/>
      <c r="D100" s="1"/>
      <c r="E100" s="1">
        <v>1.76</v>
      </c>
      <c r="F100" s="1"/>
      <c r="G100" s="1">
        <v>1.17</v>
      </c>
      <c r="H100" s="1"/>
      <c r="I100" s="1"/>
      <c r="J100" s="1"/>
      <c r="K100" s="1"/>
      <c r="L100" s="1">
        <v>2.09</v>
      </c>
      <c r="M100" s="1"/>
      <c r="N100" s="1"/>
      <c r="O100" s="1"/>
      <c r="P100" s="1"/>
      <c r="Q100" s="1"/>
      <c r="R100" s="1">
        <v>5.45</v>
      </c>
      <c r="S100" s="1">
        <v>17.53</v>
      </c>
      <c r="T100" s="1">
        <v>32.06</v>
      </c>
      <c r="U100" s="1"/>
      <c r="V100" s="1">
        <v>0.85</v>
      </c>
      <c r="W100" s="1">
        <v>1.93</v>
      </c>
      <c r="X100" s="1"/>
      <c r="Y100" s="1">
        <v>0.75</v>
      </c>
      <c r="Z100" s="1">
        <v>1.18</v>
      </c>
      <c r="AA100" s="1"/>
      <c r="AB100" s="1"/>
      <c r="AC100" s="1">
        <v>0.44</v>
      </c>
      <c r="AD100" s="1"/>
      <c r="AE100" s="1"/>
      <c r="AF100" s="1"/>
      <c r="AG100" s="109">
        <f>SUM(D100:AF100)</f>
        <v>65.210000000000008</v>
      </c>
    </row>
    <row r="101" spans="1:96" s="24" customFormat="1" ht="10.5" customHeight="1" x14ac:dyDescent="0.2">
      <c r="A101" s="201" t="s">
        <v>102</v>
      </c>
      <c r="B101" s="20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</row>
    <row r="102" spans="1:96" s="11" customFormat="1" ht="10.5" customHeight="1" x14ac:dyDescent="0.2">
      <c r="A102" s="165" t="s">
        <v>133</v>
      </c>
      <c r="B102" s="169" t="s">
        <v>134</v>
      </c>
      <c r="C102" s="166">
        <v>60</v>
      </c>
      <c r="D102" s="2"/>
      <c r="E102" s="2"/>
      <c r="F102" s="2"/>
      <c r="G102" s="2"/>
      <c r="H102" s="2"/>
      <c r="I102" s="2"/>
      <c r="J102" s="2">
        <v>60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</row>
    <row r="103" spans="1:96" s="11" customFormat="1" ht="10.5" customHeight="1" x14ac:dyDescent="0.2">
      <c r="A103" s="164" t="s">
        <v>174</v>
      </c>
      <c r="B103" s="166" t="s">
        <v>175</v>
      </c>
      <c r="C103" s="166">
        <v>90</v>
      </c>
      <c r="D103" s="2"/>
      <c r="E103" s="2">
        <v>21.2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76</v>
      </c>
      <c r="Q103" s="2"/>
      <c r="R103" s="2">
        <v>13</v>
      </c>
      <c r="S103" s="2"/>
      <c r="T103" s="2"/>
      <c r="U103" s="2"/>
      <c r="V103" s="2"/>
      <c r="W103" s="2"/>
      <c r="X103" s="2">
        <v>2.5</v>
      </c>
      <c r="Y103" s="2"/>
      <c r="Z103" s="2"/>
      <c r="AA103" s="2"/>
      <c r="AB103" s="2"/>
      <c r="AC103" s="2"/>
      <c r="AD103" s="2"/>
      <c r="AE103" s="2"/>
      <c r="AF103" s="2">
        <v>0.2</v>
      </c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</row>
    <row r="104" spans="1:96" s="11" customFormat="1" ht="10.5" customHeight="1" x14ac:dyDescent="0.2">
      <c r="A104" s="168" t="s">
        <v>158</v>
      </c>
      <c r="B104" s="169" t="s">
        <v>159</v>
      </c>
      <c r="C104" s="169">
        <v>150</v>
      </c>
      <c r="D104" s="2"/>
      <c r="E104" s="2"/>
      <c r="F104" s="2"/>
      <c r="G104" s="2"/>
      <c r="H104" s="2">
        <v>37.5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>
        <v>6.8</v>
      </c>
      <c r="X104" s="2"/>
      <c r="Y104" s="2"/>
      <c r="Z104" s="2"/>
      <c r="AA104" s="2"/>
      <c r="AB104" s="2"/>
      <c r="AC104" s="2"/>
      <c r="AD104" s="2"/>
      <c r="AE104" s="2"/>
      <c r="AF104" s="2">
        <v>0.5</v>
      </c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</row>
    <row r="105" spans="1:96" s="11" customFormat="1" ht="10.5" customHeight="1" x14ac:dyDescent="0.2">
      <c r="A105" s="164" t="s">
        <v>140</v>
      </c>
      <c r="B105" s="166" t="s">
        <v>64</v>
      </c>
      <c r="C105" s="166">
        <v>200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>
        <v>100</v>
      </c>
      <c r="S105" s="2"/>
      <c r="T105" s="2"/>
      <c r="U105" s="2"/>
      <c r="V105" s="2"/>
      <c r="W105" s="2"/>
      <c r="X105" s="2"/>
      <c r="Y105" s="2"/>
      <c r="Z105" s="2">
        <v>7</v>
      </c>
      <c r="AA105" s="2"/>
      <c r="AB105" s="2"/>
      <c r="AC105" s="2"/>
      <c r="AD105" s="2">
        <v>2.5</v>
      </c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</row>
    <row r="106" spans="1:96" s="11" customFormat="1" ht="10.5" customHeight="1" x14ac:dyDescent="0.2">
      <c r="A106" s="164" t="s">
        <v>167</v>
      </c>
      <c r="B106" s="166" t="s">
        <v>106</v>
      </c>
      <c r="C106" s="166">
        <v>25</v>
      </c>
      <c r="D106" s="2">
        <v>25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</row>
    <row r="107" spans="1:96" s="11" customFormat="1" ht="10.5" customHeight="1" x14ac:dyDescent="0.2">
      <c r="A107" s="164" t="s">
        <v>167</v>
      </c>
      <c r="B107" s="166" t="s">
        <v>4</v>
      </c>
      <c r="C107" s="166">
        <v>30</v>
      </c>
      <c r="D107" s="2"/>
      <c r="E107" s="2">
        <v>30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</row>
    <row r="108" spans="1:96" s="11" customFormat="1" ht="10.5" customHeight="1" x14ac:dyDescent="0.2">
      <c r="A108" s="164" t="s">
        <v>167</v>
      </c>
      <c r="B108" s="166" t="s">
        <v>179</v>
      </c>
      <c r="C108" s="166">
        <v>140</v>
      </c>
      <c r="D108" s="2"/>
      <c r="E108" s="2"/>
      <c r="F108" s="2"/>
      <c r="G108" s="2"/>
      <c r="H108" s="2"/>
      <c r="I108" s="2"/>
      <c r="J108" s="2"/>
      <c r="K108" s="2">
        <v>140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</row>
    <row r="109" spans="1:96" s="11" customFormat="1" ht="10.5" customHeight="1" x14ac:dyDescent="0.2">
      <c r="A109" s="6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</row>
    <row r="110" spans="1:96" s="16" customFormat="1" ht="10.5" customHeight="1" x14ac:dyDescent="0.2">
      <c r="A110" s="71"/>
      <c r="B110" s="13" t="s">
        <v>127</v>
      </c>
      <c r="C110" s="14">
        <f t="shared" ref="C110:AG110" si="11">SUM(C102:C108)</f>
        <v>695</v>
      </c>
      <c r="D110" s="14">
        <f t="shared" si="11"/>
        <v>25</v>
      </c>
      <c r="E110" s="14">
        <f t="shared" si="11"/>
        <v>51.2</v>
      </c>
      <c r="F110" s="14">
        <f t="shared" si="11"/>
        <v>0</v>
      </c>
      <c r="G110" s="14">
        <f t="shared" si="11"/>
        <v>0</v>
      </c>
      <c r="H110" s="14">
        <f t="shared" si="11"/>
        <v>37.5</v>
      </c>
      <c r="I110" s="14">
        <f t="shared" si="11"/>
        <v>0</v>
      </c>
      <c r="J110" s="14">
        <f t="shared" si="11"/>
        <v>60</v>
      </c>
      <c r="K110" s="14">
        <f t="shared" si="11"/>
        <v>140</v>
      </c>
      <c r="L110" s="14">
        <f t="shared" si="11"/>
        <v>0</v>
      </c>
      <c r="M110" s="14">
        <f t="shared" si="11"/>
        <v>0</v>
      </c>
      <c r="N110" s="14">
        <f t="shared" si="11"/>
        <v>0</v>
      </c>
      <c r="O110" s="14">
        <f t="shared" si="11"/>
        <v>0</v>
      </c>
      <c r="P110" s="14">
        <f t="shared" si="11"/>
        <v>76</v>
      </c>
      <c r="Q110" s="14">
        <f t="shared" si="11"/>
        <v>0</v>
      </c>
      <c r="R110" s="14">
        <f t="shared" si="11"/>
        <v>113</v>
      </c>
      <c r="S110" s="14">
        <f t="shared" si="11"/>
        <v>0</v>
      </c>
      <c r="T110" s="14">
        <f t="shared" si="11"/>
        <v>0</v>
      </c>
      <c r="U110" s="14">
        <f t="shared" si="11"/>
        <v>0</v>
      </c>
      <c r="V110" s="14">
        <f t="shared" si="11"/>
        <v>0</v>
      </c>
      <c r="W110" s="14">
        <f t="shared" si="11"/>
        <v>6.8</v>
      </c>
      <c r="X110" s="14">
        <f t="shared" si="11"/>
        <v>2.5</v>
      </c>
      <c r="Y110" s="14">
        <f t="shared" si="11"/>
        <v>0</v>
      </c>
      <c r="Z110" s="14">
        <f t="shared" si="11"/>
        <v>7</v>
      </c>
      <c r="AA110" s="14">
        <f t="shared" si="11"/>
        <v>0</v>
      </c>
      <c r="AB110" s="14">
        <f t="shared" si="11"/>
        <v>0</v>
      </c>
      <c r="AC110" s="14">
        <f t="shared" si="11"/>
        <v>0</v>
      </c>
      <c r="AD110" s="14">
        <f t="shared" si="11"/>
        <v>2.5</v>
      </c>
      <c r="AE110" s="14">
        <f t="shared" si="11"/>
        <v>0</v>
      </c>
      <c r="AF110" s="14">
        <f t="shared" si="11"/>
        <v>0.7</v>
      </c>
      <c r="AG110" s="14">
        <f t="shared" si="11"/>
        <v>0</v>
      </c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</row>
    <row r="111" spans="1:96" s="15" customFormat="1" ht="29.25" customHeight="1" x14ac:dyDescent="0.2">
      <c r="A111" s="73"/>
      <c r="B111" s="22"/>
      <c r="C111" s="1"/>
      <c r="D111" s="1">
        <v>1.18</v>
      </c>
      <c r="E111" s="1">
        <v>1.93</v>
      </c>
      <c r="F111" s="1"/>
      <c r="G111" s="1"/>
      <c r="H111" s="1">
        <v>1.44</v>
      </c>
      <c r="I111" s="1"/>
      <c r="J111" s="1">
        <v>6.1</v>
      </c>
      <c r="K111" s="1">
        <v>19.3</v>
      </c>
      <c r="L111" s="1"/>
      <c r="M111" s="1"/>
      <c r="N111" s="1"/>
      <c r="O111" s="1"/>
      <c r="P111" s="1">
        <v>5.24</v>
      </c>
      <c r="Q111" s="1"/>
      <c r="R111" s="1">
        <v>4.6900000000000004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>
        <v>1.1599999999999999</v>
      </c>
      <c r="AE111" s="1"/>
      <c r="AF111" s="1"/>
      <c r="AG111" s="109">
        <f>SUM(D111:AF111)</f>
        <v>41.039999999999992</v>
      </c>
    </row>
    <row r="112" spans="1:96" s="116" customFormat="1" ht="38.25" customHeight="1" x14ac:dyDescent="0.2">
      <c r="A112" s="113"/>
      <c r="B112" s="114" t="s">
        <v>117</v>
      </c>
      <c r="C112" s="117" t="s">
        <v>73</v>
      </c>
      <c r="D112" s="117" t="s">
        <v>12</v>
      </c>
      <c r="E112" s="117" t="s">
        <v>13</v>
      </c>
      <c r="F112" s="117" t="s">
        <v>15</v>
      </c>
      <c r="G112" s="117" t="s">
        <v>14</v>
      </c>
      <c r="H112" s="117" t="s">
        <v>111</v>
      </c>
      <c r="I112" s="117" t="s">
        <v>11</v>
      </c>
      <c r="J112" s="117" t="s">
        <v>62</v>
      </c>
      <c r="K112" s="117" t="s">
        <v>5</v>
      </c>
      <c r="L112" s="117" t="s">
        <v>109</v>
      </c>
      <c r="M112" s="117" t="s">
        <v>112</v>
      </c>
      <c r="N112" s="117" t="s">
        <v>7</v>
      </c>
      <c r="O112" s="117" t="s">
        <v>183</v>
      </c>
      <c r="P112" s="117" t="s">
        <v>8</v>
      </c>
      <c r="Q112" s="117" t="s">
        <v>9</v>
      </c>
      <c r="R112" s="117" t="s">
        <v>65</v>
      </c>
      <c r="S112" s="117" t="s">
        <v>113</v>
      </c>
      <c r="T112" s="117" t="s">
        <v>66</v>
      </c>
      <c r="U112" s="117" t="s">
        <v>38</v>
      </c>
      <c r="V112" s="117" t="s">
        <v>36</v>
      </c>
      <c r="W112" s="117" t="s">
        <v>20</v>
      </c>
      <c r="X112" s="117" t="s">
        <v>114</v>
      </c>
      <c r="Y112" s="117" t="s">
        <v>10</v>
      </c>
      <c r="Z112" s="117" t="s">
        <v>18</v>
      </c>
      <c r="AA112" s="117" t="s">
        <v>115</v>
      </c>
      <c r="AB112" s="117" t="s">
        <v>16</v>
      </c>
      <c r="AC112" s="117" t="s">
        <v>17</v>
      </c>
      <c r="AD112" s="117" t="s">
        <v>55</v>
      </c>
      <c r="AE112" s="117" t="s">
        <v>19</v>
      </c>
      <c r="AF112" s="117" t="s">
        <v>116</v>
      </c>
      <c r="AG112" s="114" t="s">
        <v>57</v>
      </c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  <c r="CQ112" s="115"/>
      <c r="CR112" s="115"/>
    </row>
    <row r="113" spans="1:96" s="24" customFormat="1" ht="24" customHeight="1" x14ac:dyDescent="0.2">
      <c r="A113" s="75"/>
      <c r="B113" s="27" t="s">
        <v>124</v>
      </c>
      <c r="C113" s="8"/>
      <c r="D113" s="8">
        <f t="shared" ref="D113:J113" si="12">D36+D90+D110+D56+D78+D67+D15+D46+D99+D25</f>
        <v>200</v>
      </c>
      <c r="E113" s="8">
        <f t="shared" si="12"/>
        <v>377.90000000000003</v>
      </c>
      <c r="F113" s="8">
        <f t="shared" si="12"/>
        <v>37.5</v>
      </c>
      <c r="G113" s="8">
        <f t="shared" si="12"/>
        <v>162.80000000000001</v>
      </c>
      <c r="H113" s="8">
        <f t="shared" si="12"/>
        <v>37.5</v>
      </c>
      <c r="I113" s="8">
        <f t="shared" si="12"/>
        <v>470.1</v>
      </c>
      <c r="J113" s="8">
        <f t="shared" si="12"/>
        <v>697.65</v>
      </c>
      <c r="K113" s="8">
        <f>K108+K54+K85+K51+K42+K13</f>
        <v>454.3</v>
      </c>
      <c r="L113" s="8">
        <f t="shared" ref="L113:AG113" si="13">L36+L110+L99+L90+L46+L67+L56+L78+L15+L25</f>
        <v>37.5</v>
      </c>
      <c r="M113" s="8">
        <f t="shared" si="13"/>
        <v>600</v>
      </c>
      <c r="N113" s="8">
        <f t="shared" si="13"/>
        <v>243.75</v>
      </c>
      <c r="O113" s="8">
        <f t="shared" si="13"/>
        <v>0</v>
      </c>
      <c r="P113" s="8">
        <f t="shared" si="13"/>
        <v>151.95999999999998</v>
      </c>
      <c r="Q113" s="8">
        <f t="shared" si="13"/>
        <v>145</v>
      </c>
      <c r="R113" s="8">
        <f t="shared" si="13"/>
        <v>756</v>
      </c>
      <c r="S113" s="8">
        <f t="shared" si="13"/>
        <v>0</v>
      </c>
      <c r="T113" s="8">
        <f t="shared" si="13"/>
        <v>125</v>
      </c>
      <c r="U113" s="8">
        <f t="shared" si="13"/>
        <v>25.7</v>
      </c>
      <c r="V113" s="8">
        <f t="shared" si="13"/>
        <v>25</v>
      </c>
      <c r="W113" s="8">
        <f t="shared" si="13"/>
        <v>75.5</v>
      </c>
      <c r="X113" s="8">
        <f t="shared" si="13"/>
        <v>37.5</v>
      </c>
      <c r="Y113" s="8">
        <f t="shared" si="13"/>
        <v>100.6</v>
      </c>
      <c r="Z113" s="8">
        <f t="shared" si="13"/>
        <v>99.7</v>
      </c>
      <c r="AA113" s="8">
        <f t="shared" si="13"/>
        <v>0</v>
      </c>
      <c r="AB113" s="8">
        <f t="shared" si="13"/>
        <v>1</v>
      </c>
      <c r="AC113" s="8">
        <f t="shared" si="13"/>
        <v>3</v>
      </c>
      <c r="AD113" s="8">
        <f t="shared" si="13"/>
        <v>5</v>
      </c>
      <c r="AE113" s="8">
        <f t="shared" si="13"/>
        <v>2.5</v>
      </c>
      <c r="AF113" s="8">
        <f t="shared" si="13"/>
        <v>5.9000000000000012</v>
      </c>
      <c r="AG113" s="8">
        <f t="shared" si="13"/>
        <v>0.04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</row>
    <row r="114" spans="1:96" s="24" customFormat="1" ht="17.25" customHeight="1" x14ac:dyDescent="0.2">
      <c r="A114" s="76"/>
      <c r="B114" s="28" t="s">
        <v>125</v>
      </c>
      <c r="C114" s="8"/>
      <c r="D114" s="8">
        <f>H123</f>
        <v>200</v>
      </c>
      <c r="E114" s="8">
        <f>H124</f>
        <v>375</v>
      </c>
      <c r="F114" s="8">
        <f>H125</f>
        <v>37.5</v>
      </c>
      <c r="G114" s="8">
        <f>H126</f>
        <v>112.5</v>
      </c>
      <c r="H114" s="8">
        <f>H127</f>
        <v>37.5</v>
      </c>
      <c r="I114" s="8">
        <f>H128</f>
        <v>467.5</v>
      </c>
      <c r="J114" s="8">
        <f>H129</f>
        <v>700</v>
      </c>
      <c r="K114" s="8">
        <f>H130</f>
        <v>462.5</v>
      </c>
      <c r="L114" s="8">
        <f>H131</f>
        <v>37.5</v>
      </c>
      <c r="M114" s="8">
        <f>H132</f>
        <v>500</v>
      </c>
      <c r="N114" s="8">
        <f>H133</f>
        <v>175</v>
      </c>
      <c r="O114" s="8">
        <v>75</v>
      </c>
      <c r="P114" s="8">
        <f>H135</f>
        <v>87.5</v>
      </c>
      <c r="Q114" s="8">
        <f>H136</f>
        <v>145</v>
      </c>
      <c r="R114" s="8">
        <f>H137</f>
        <v>750</v>
      </c>
      <c r="S114" s="8">
        <f>H138</f>
        <v>375</v>
      </c>
      <c r="T114" s="8">
        <f>H139</f>
        <v>125</v>
      </c>
      <c r="U114" s="8">
        <f>H140</f>
        <v>24.5</v>
      </c>
      <c r="V114" s="8">
        <f>H141</f>
        <v>25</v>
      </c>
      <c r="W114" s="8">
        <f>H142</f>
        <v>75</v>
      </c>
      <c r="X114" s="8">
        <f>H143</f>
        <v>37.5</v>
      </c>
      <c r="Y114" s="8">
        <f>H144</f>
        <v>100</v>
      </c>
      <c r="Z114" s="8">
        <f>H145</f>
        <v>100</v>
      </c>
      <c r="AA114" s="8">
        <f>H146</f>
        <v>25</v>
      </c>
      <c r="AB114" s="8">
        <f>H147</f>
        <v>1</v>
      </c>
      <c r="AC114" s="8">
        <f>H148</f>
        <v>3</v>
      </c>
      <c r="AD114" s="8">
        <f>H149</f>
        <v>5</v>
      </c>
      <c r="AE114" s="8">
        <f>H150</f>
        <v>2.5</v>
      </c>
      <c r="AF114" s="8">
        <f>H151</f>
        <v>7.5</v>
      </c>
      <c r="AG114" s="8">
        <f>H152</f>
        <v>5</v>
      </c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</row>
    <row r="115" spans="1:96" ht="16.5" customHeight="1" x14ac:dyDescent="0.2">
      <c r="A115" s="203"/>
      <c r="B115" s="204"/>
      <c r="D115" s="109">
        <v>9.4499999999999993</v>
      </c>
      <c r="E115" s="109">
        <v>2.9</v>
      </c>
      <c r="F115" s="109">
        <v>1.19</v>
      </c>
      <c r="G115" s="109">
        <v>11.07</v>
      </c>
      <c r="H115" s="109">
        <v>1.48</v>
      </c>
      <c r="I115" s="109">
        <v>17.100000000000001</v>
      </c>
      <c r="J115" s="109">
        <v>60.08</v>
      </c>
      <c r="K115" s="109">
        <v>71.900000000000006</v>
      </c>
      <c r="L115" s="109">
        <v>4.71</v>
      </c>
      <c r="M115" s="109">
        <v>43.6</v>
      </c>
      <c r="N115" s="109">
        <v>64.010000000000005</v>
      </c>
      <c r="O115" s="109">
        <v>8.99</v>
      </c>
      <c r="P115" s="109">
        <v>10.08</v>
      </c>
      <c r="Q115" s="109">
        <v>20.98</v>
      </c>
      <c r="R115" s="109">
        <v>32.18</v>
      </c>
      <c r="S115" s="109">
        <v>37.01</v>
      </c>
      <c r="T115" s="109">
        <v>32.06</v>
      </c>
      <c r="U115" s="109">
        <v>11.3</v>
      </c>
      <c r="V115" s="109">
        <v>4.26</v>
      </c>
      <c r="W115" s="109">
        <v>24.12</v>
      </c>
      <c r="X115" s="109">
        <v>4.3499999999999996</v>
      </c>
      <c r="Y115" s="109">
        <v>0.74</v>
      </c>
      <c r="Z115" s="109">
        <v>5.45</v>
      </c>
      <c r="AA115" s="109">
        <v>3.5</v>
      </c>
      <c r="AB115" s="109">
        <v>0.41</v>
      </c>
      <c r="AC115" s="109">
        <v>0.88</v>
      </c>
      <c r="AD115" s="109">
        <v>2.3199999999999998</v>
      </c>
      <c r="AE115" s="109">
        <v>0.1</v>
      </c>
      <c r="AF115" s="109"/>
      <c r="AG115" s="109">
        <v>501.26</v>
      </c>
    </row>
    <row r="116" spans="1:96" s="30" customFormat="1" ht="18" customHeight="1" x14ac:dyDescent="0.2">
      <c r="A116" s="77"/>
      <c r="B116" s="29" t="s">
        <v>126</v>
      </c>
      <c r="C116" s="29"/>
      <c r="D116" s="29">
        <f t="shared" ref="D116:AG116" si="14">-(100-(D113*100/D114))</f>
        <v>0</v>
      </c>
      <c r="E116" s="29">
        <f t="shared" si="14"/>
        <v>0.77333333333332632</v>
      </c>
      <c r="F116" s="29">
        <f t="shared" si="14"/>
        <v>0</v>
      </c>
      <c r="G116" s="29">
        <f t="shared" si="14"/>
        <v>44.711111111111137</v>
      </c>
      <c r="H116" s="29">
        <f t="shared" si="14"/>
        <v>0</v>
      </c>
      <c r="I116" s="29">
        <f t="shared" si="14"/>
        <v>0.55614973262032663</v>
      </c>
      <c r="J116" s="29">
        <f t="shared" si="14"/>
        <v>-0.33571428571428896</v>
      </c>
      <c r="K116" s="29">
        <f t="shared" si="14"/>
        <v>-1.7729729729729797</v>
      </c>
      <c r="L116" s="29">
        <f t="shared" si="14"/>
        <v>0</v>
      </c>
      <c r="M116" s="29">
        <f t="shared" si="14"/>
        <v>20</v>
      </c>
      <c r="N116" s="29">
        <f t="shared" si="14"/>
        <v>39.285714285714278</v>
      </c>
      <c r="O116" s="29">
        <f t="shared" si="14"/>
        <v>-100</v>
      </c>
      <c r="P116" s="29">
        <f t="shared" si="14"/>
        <v>73.668571428571397</v>
      </c>
      <c r="Q116" s="29">
        <f t="shared" si="14"/>
        <v>0</v>
      </c>
      <c r="R116" s="29">
        <f t="shared" si="14"/>
        <v>0.79999999999999716</v>
      </c>
      <c r="S116" s="29">
        <f t="shared" si="14"/>
        <v>-100</v>
      </c>
      <c r="T116" s="29">
        <f t="shared" si="14"/>
        <v>0</v>
      </c>
      <c r="U116" s="29">
        <f t="shared" si="14"/>
        <v>4.8979591836734642</v>
      </c>
      <c r="V116" s="29">
        <f t="shared" si="14"/>
        <v>0</v>
      </c>
      <c r="W116" s="29">
        <f t="shared" si="14"/>
        <v>0.6666666666666714</v>
      </c>
      <c r="X116" s="29">
        <f t="shared" si="14"/>
        <v>0</v>
      </c>
      <c r="Y116" s="29">
        <f t="shared" si="14"/>
        <v>0.59999999999999432</v>
      </c>
      <c r="Z116" s="29">
        <f t="shared" si="14"/>
        <v>-0.29999999999999716</v>
      </c>
      <c r="AA116" s="29">
        <f t="shared" si="14"/>
        <v>-100</v>
      </c>
      <c r="AB116" s="29">
        <f t="shared" si="14"/>
        <v>0</v>
      </c>
      <c r="AC116" s="29">
        <f t="shared" si="14"/>
        <v>0</v>
      </c>
      <c r="AD116" s="29">
        <f t="shared" si="14"/>
        <v>0</v>
      </c>
      <c r="AE116" s="29">
        <f t="shared" si="14"/>
        <v>0</v>
      </c>
      <c r="AF116" s="29">
        <f t="shared" si="14"/>
        <v>-21.333333333333314</v>
      </c>
      <c r="AG116" s="29">
        <f t="shared" si="14"/>
        <v>-99.2</v>
      </c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</row>
    <row r="117" spans="1:96" ht="10.5" customHeight="1" x14ac:dyDescent="0.2">
      <c r="A117" s="70"/>
    </row>
    <row r="118" spans="1:96" ht="10.5" customHeight="1" x14ac:dyDescent="0.2">
      <c r="A118" s="70"/>
      <c r="D118" s="1">
        <v>4624</v>
      </c>
      <c r="E118" s="1">
        <v>8670</v>
      </c>
      <c r="F118" s="1">
        <v>878.6</v>
      </c>
      <c r="G118" s="1">
        <v>2635.7</v>
      </c>
      <c r="H118" s="1">
        <v>878.6</v>
      </c>
      <c r="I118" s="140">
        <v>10866</v>
      </c>
      <c r="J118" s="1">
        <v>16184</v>
      </c>
      <c r="K118" s="1">
        <v>10681</v>
      </c>
      <c r="L118" s="1">
        <v>855.44</v>
      </c>
      <c r="N118" s="1">
        <v>4046</v>
      </c>
      <c r="O118" s="1">
        <v>901.7</v>
      </c>
      <c r="P118" s="140">
        <v>2034.6</v>
      </c>
      <c r="Q118" s="140">
        <v>3352.4</v>
      </c>
      <c r="W118" s="1">
        <v>1734</v>
      </c>
      <c r="X118" s="1">
        <v>855.4</v>
      </c>
    </row>
    <row r="119" spans="1:96" ht="10.5" customHeight="1" x14ac:dyDescent="0.2">
      <c r="A119" s="70"/>
      <c r="F119" s="1">
        <v>32.700000000000003</v>
      </c>
      <c r="Z119" s="1">
        <v>41.31</v>
      </c>
      <c r="AF119" s="1">
        <v>13.08</v>
      </c>
    </row>
    <row r="120" spans="1:96" ht="10.5" customHeight="1" x14ac:dyDescent="0.2">
      <c r="A120" s="74"/>
      <c r="B120" s="199" t="s">
        <v>23</v>
      </c>
      <c r="C120" s="31"/>
      <c r="D120" s="31"/>
      <c r="E120" s="31"/>
      <c r="F120" s="31"/>
      <c r="G120" s="31"/>
      <c r="H120" s="31"/>
      <c r="I120" s="31"/>
      <c r="J120" s="32"/>
    </row>
    <row r="121" spans="1:96" ht="10.5" customHeight="1" x14ac:dyDescent="0.2">
      <c r="A121" s="74"/>
      <c r="B121" s="199"/>
      <c r="C121" s="31" t="s">
        <v>50</v>
      </c>
      <c r="D121" s="31"/>
      <c r="E121" s="31"/>
      <c r="F121" s="31" t="s">
        <v>61</v>
      </c>
      <c r="G121" s="31"/>
      <c r="H121" s="31"/>
      <c r="I121" s="31" t="s">
        <v>70</v>
      </c>
      <c r="J121" s="32"/>
    </row>
    <row r="122" spans="1:96" ht="16.5" customHeight="1" x14ac:dyDescent="0.2">
      <c r="A122" s="74"/>
      <c r="B122" s="199"/>
      <c r="C122" s="31" t="s">
        <v>49</v>
      </c>
      <c r="D122" s="31"/>
      <c r="E122" s="137" t="s">
        <v>59</v>
      </c>
      <c r="F122" s="31" t="s">
        <v>58</v>
      </c>
      <c r="G122" s="31"/>
      <c r="H122" s="31" t="s">
        <v>59</v>
      </c>
      <c r="I122" s="31" t="s">
        <v>58</v>
      </c>
      <c r="J122" s="32"/>
    </row>
    <row r="123" spans="1:96" ht="10.5" customHeight="1" x14ac:dyDescent="0.2">
      <c r="A123" s="74"/>
      <c r="B123" s="33" t="s">
        <v>48</v>
      </c>
      <c r="C123" s="31">
        <v>80</v>
      </c>
      <c r="D123" s="31"/>
      <c r="E123" s="137">
        <f t="shared" ref="E123:E152" si="15">C123*25/100</f>
        <v>20</v>
      </c>
      <c r="F123" s="31">
        <f t="shared" ref="F123:F152" si="16">C123*0.35</f>
        <v>28</v>
      </c>
      <c r="G123" s="31"/>
      <c r="H123" s="31">
        <f>E123*10</f>
        <v>200</v>
      </c>
      <c r="I123" s="31">
        <f>F123*10</f>
        <v>280</v>
      </c>
      <c r="J123" s="32"/>
    </row>
    <row r="124" spans="1:96" ht="10.5" customHeight="1" x14ac:dyDescent="0.2">
      <c r="A124" s="74"/>
      <c r="B124" s="33" t="s">
        <v>24</v>
      </c>
      <c r="C124" s="31">
        <v>150</v>
      </c>
      <c r="D124" s="31"/>
      <c r="E124" s="137">
        <f t="shared" si="15"/>
        <v>37.5</v>
      </c>
      <c r="F124" s="31">
        <f t="shared" si="16"/>
        <v>52.5</v>
      </c>
      <c r="G124" s="31"/>
      <c r="H124" s="31">
        <f t="shared" ref="H124:I152" si="17">E124*10</f>
        <v>375</v>
      </c>
      <c r="I124" s="31">
        <f t="shared" si="17"/>
        <v>525</v>
      </c>
      <c r="J124" s="32"/>
    </row>
    <row r="125" spans="1:96" ht="10.5" customHeight="1" x14ac:dyDescent="0.2">
      <c r="A125" s="74"/>
      <c r="B125" s="33" t="s">
        <v>25</v>
      </c>
      <c r="C125" s="31">
        <v>15</v>
      </c>
      <c r="D125" s="31"/>
      <c r="E125" s="137">
        <f t="shared" si="15"/>
        <v>3.75</v>
      </c>
      <c r="F125" s="31">
        <f t="shared" si="16"/>
        <v>5.25</v>
      </c>
      <c r="G125" s="31"/>
      <c r="H125" s="31">
        <f t="shared" si="17"/>
        <v>37.5</v>
      </c>
      <c r="I125" s="31">
        <f t="shared" si="17"/>
        <v>52.5</v>
      </c>
      <c r="J125" s="32"/>
    </row>
    <row r="126" spans="1:96" ht="10.5" customHeight="1" x14ac:dyDescent="0.2">
      <c r="A126" s="74"/>
      <c r="B126" s="33" t="s">
        <v>26</v>
      </c>
      <c r="C126" s="31">
        <v>45</v>
      </c>
      <c r="D126" s="31"/>
      <c r="E126" s="137">
        <f t="shared" si="15"/>
        <v>11.25</v>
      </c>
      <c r="F126" s="31">
        <f t="shared" si="16"/>
        <v>15.749999999999998</v>
      </c>
      <c r="G126" s="31"/>
      <c r="H126" s="31">
        <f t="shared" si="17"/>
        <v>112.5</v>
      </c>
      <c r="I126" s="31">
        <f t="shared" si="17"/>
        <v>157.49999999999997</v>
      </c>
      <c r="J126" s="32"/>
    </row>
    <row r="127" spans="1:96" ht="10.5" customHeight="1" x14ac:dyDescent="0.2">
      <c r="A127" s="74"/>
      <c r="B127" s="33" t="s">
        <v>27</v>
      </c>
      <c r="C127" s="31">
        <v>15</v>
      </c>
      <c r="D127" s="31"/>
      <c r="E127" s="137">
        <f t="shared" si="15"/>
        <v>3.75</v>
      </c>
      <c r="F127" s="31">
        <f t="shared" si="16"/>
        <v>5.25</v>
      </c>
      <c r="G127" s="31"/>
      <c r="H127" s="31">
        <f t="shared" si="17"/>
        <v>37.5</v>
      </c>
      <c r="I127" s="31">
        <f t="shared" si="17"/>
        <v>52.5</v>
      </c>
      <c r="J127" s="32"/>
    </row>
    <row r="128" spans="1:96" ht="10.5" customHeight="1" x14ac:dyDescent="0.2">
      <c r="A128" s="74"/>
      <c r="B128" s="33" t="s">
        <v>28</v>
      </c>
      <c r="C128" s="31">
        <v>187</v>
      </c>
      <c r="D128" s="31"/>
      <c r="E128" s="137">
        <f t="shared" si="15"/>
        <v>46.75</v>
      </c>
      <c r="F128" s="31">
        <f t="shared" si="16"/>
        <v>65.45</v>
      </c>
      <c r="G128" s="31"/>
      <c r="H128" s="31">
        <f t="shared" si="17"/>
        <v>467.5</v>
      </c>
      <c r="I128" s="31">
        <f t="shared" si="17"/>
        <v>654.5</v>
      </c>
      <c r="J128" s="32"/>
    </row>
    <row r="129" spans="1:10" ht="10.5" customHeight="1" x14ac:dyDescent="0.2">
      <c r="A129" s="74"/>
      <c r="B129" s="33" t="s">
        <v>74</v>
      </c>
      <c r="C129" s="31">
        <v>280</v>
      </c>
      <c r="D129" s="31"/>
      <c r="E129" s="137">
        <f t="shared" si="15"/>
        <v>70</v>
      </c>
      <c r="F129" s="31">
        <f t="shared" si="16"/>
        <v>98</v>
      </c>
      <c r="G129" s="31"/>
      <c r="H129" s="31">
        <f t="shared" si="17"/>
        <v>700</v>
      </c>
      <c r="I129" s="31">
        <f t="shared" si="17"/>
        <v>980</v>
      </c>
      <c r="J129" s="32"/>
    </row>
    <row r="130" spans="1:10" ht="10.5" customHeight="1" x14ac:dyDescent="0.2">
      <c r="A130" s="74"/>
      <c r="B130" s="33" t="s">
        <v>75</v>
      </c>
      <c r="C130" s="31">
        <v>185</v>
      </c>
      <c r="D130" s="31"/>
      <c r="E130" s="137">
        <f t="shared" si="15"/>
        <v>46.25</v>
      </c>
      <c r="F130" s="31">
        <f t="shared" si="16"/>
        <v>64.75</v>
      </c>
      <c r="G130" s="31"/>
      <c r="H130" s="31">
        <f t="shared" si="17"/>
        <v>462.5</v>
      </c>
      <c r="I130" s="31">
        <f t="shared" si="17"/>
        <v>647.5</v>
      </c>
      <c r="J130" s="32"/>
    </row>
    <row r="131" spans="1:10" ht="10.5" customHeight="1" x14ac:dyDescent="0.2">
      <c r="A131" s="74"/>
      <c r="B131" s="33" t="s">
        <v>76</v>
      </c>
      <c r="C131" s="31">
        <v>15</v>
      </c>
      <c r="D131" s="31"/>
      <c r="E131" s="137">
        <f t="shared" si="15"/>
        <v>3.75</v>
      </c>
      <c r="F131" s="31">
        <f t="shared" si="16"/>
        <v>5.25</v>
      </c>
      <c r="G131" s="31"/>
      <c r="H131" s="31">
        <f t="shared" si="17"/>
        <v>37.5</v>
      </c>
      <c r="I131" s="31">
        <f t="shared" si="17"/>
        <v>52.5</v>
      </c>
      <c r="J131" s="32"/>
    </row>
    <row r="132" spans="1:10" ht="10.5" customHeight="1" x14ac:dyDescent="0.2">
      <c r="A132" s="74"/>
      <c r="B132" s="33" t="s">
        <v>51</v>
      </c>
      <c r="C132" s="31">
        <v>200</v>
      </c>
      <c r="D132" s="31"/>
      <c r="E132" s="137">
        <f t="shared" si="15"/>
        <v>50</v>
      </c>
      <c r="F132" s="31">
        <f t="shared" si="16"/>
        <v>70</v>
      </c>
      <c r="G132" s="31"/>
      <c r="H132" s="31">
        <f t="shared" si="17"/>
        <v>500</v>
      </c>
      <c r="I132" s="31">
        <f t="shared" si="17"/>
        <v>700</v>
      </c>
      <c r="J132" s="32"/>
    </row>
    <row r="133" spans="1:10" ht="10.5" customHeight="1" x14ac:dyDescent="0.2">
      <c r="A133" s="74"/>
      <c r="B133" s="33" t="s">
        <v>77</v>
      </c>
      <c r="C133" s="31">
        <v>70</v>
      </c>
      <c r="D133" s="31"/>
      <c r="E133" s="137">
        <f t="shared" si="15"/>
        <v>17.5</v>
      </c>
      <c r="F133" s="31">
        <f t="shared" si="16"/>
        <v>24.5</v>
      </c>
      <c r="G133" s="31"/>
      <c r="H133" s="31">
        <f t="shared" si="17"/>
        <v>175</v>
      </c>
      <c r="I133" s="31">
        <f t="shared" si="17"/>
        <v>245</v>
      </c>
      <c r="J133" s="32"/>
    </row>
    <row r="134" spans="1:10" ht="10.5" customHeight="1" x14ac:dyDescent="0.2">
      <c r="A134" s="74"/>
      <c r="B134" s="33" t="s">
        <v>118</v>
      </c>
      <c r="C134" s="31">
        <v>15</v>
      </c>
      <c r="D134" s="31"/>
      <c r="E134" s="137">
        <f t="shared" si="15"/>
        <v>3.75</v>
      </c>
      <c r="F134" s="31">
        <f t="shared" si="16"/>
        <v>5.25</v>
      </c>
      <c r="G134" s="31"/>
      <c r="H134" s="31">
        <f t="shared" si="17"/>
        <v>37.5</v>
      </c>
      <c r="I134" s="31">
        <f t="shared" si="17"/>
        <v>52.5</v>
      </c>
      <c r="J134" s="32"/>
    </row>
    <row r="135" spans="1:10" ht="10.5" customHeight="1" x14ac:dyDescent="0.2">
      <c r="A135" s="74"/>
      <c r="B135" s="33" t="s">
        <v>78</v>
      </c>
      <c r="C135" s="31">
        <v>35</v>
      </c>
      <c r="D135" s="31"/>
      <c r="E135" s="137">
        <f t="shared" si="15"/>
        <v>8.75</v>
      </c>
      <c r="F135" s="31">
        <f t="shared" si="16"/>
        <v>12.25</v>
      </c>
      <c r="G135" s="31"/>
      <c r="H135" s="31">
        <f t="shared" si="17"/>
        <v>87.5</v>
      </c>
      <c r="I135" s="31">
        <f t="shared" si="17"/>
        <v>122.5</v>
      </c>
      <c r="J135" s="32"/>
    </row>
    <row r="136" spans="1:10" ht="10.5" customHeight="1" x14ac:dyDescent="0.2">
      <c r="A136" s="74"/>
      <c r="B136" s="33" t="s">
        <v>79</v>
      </c>
      <c r="C136" s="31">
        <v>58</v>
      </c>
      <c r="D136" s="31"/>
      <c r="E136" s="137">
        <f t="shared" si="15"/>
        <v>14.5</v>
      </c>
      <c r="F136" s="31">
        <f t="shared" si="16"/>
        <v>20.299999999999997</v>
      </c>
      <c r="G136" s="31"/>
      <c r="H136" s="31">
        <f t="shared" si="17"/>
        <v>145</v>
      </c>
      <c r="I136" s="31">
        <f t="shared" si="17"/>
        <v>202.99999999999997</v>
      </c>
      <c r="J136" s="32"/>
    </row>
    <row r="137" spans="1:10" ht="10.5" customHeight="1" x14ac:dyDescent="0.2">
      <c r="A137" s="74"/>
      <c r="B137" s="33" t="s">
        <v>52</v>
      </c>
      <c r="C137" s="31">
        <v>300</v>
      </c>
      <c r="D137" s="31"/>
      <c r="E137" s="137">
        <f t="shared" si="15"/>
        <v>75</v>
      </c>
      <c r="F137" s="31">
        <f t="shared" si="16"/>
        <v>105</v>
      </c>
      <c r="G137" s="31"/>
      <c r="H137" s="31">
        <f t="shared" si="17"/>
        <v>750</v>
      </c>
      <c r="I137" s="31">
        <f t="shared" si="17"/>
        <v>1050</v>
      </c>
      <c r="J137" s="32"/>
    </row>
    <row r="138" spans="1:10" ht="10.5" customHeight="1" x14ac:dyDescent="0.2">
      <c r="A138" s="74"/>
      <c r="B138" s="33" t="s">
        <v>53</v>
      </c>
      <c r="C138" s="31">
        <v>150</v>
      </c>
      <c r="D138" s="31"/>
      <c r="E138" s="137">
        <f t="shared" si="15"/>
        <v>37.5</v>
      </c>
      <c r="F138" s="31">
        <f t="shared" si="16"/>
        <v>52.5</v>
      </c>
      <c r="G138" s="31"/>
      <c r="H138" s="31">
        <f t="shared" si="17"/>
        <v>375</v>
      </c>
      <c r="I138" s="31">
        <f t="shared" si="17"/>
        <v>525</v>
      </c>
      <c r="J138" s="32"/>
    </row>
    <row r="139" spans="1:10" ht="10.5" customHeight="1" x14ac:dyDescent="0.2">
      <c r="A139" s="74"/>
      <c r="B139" s="33" t="s">
        <v>60</v>
      </c>
      <c r="C139" s="31">
        <v>50</v>
      </c>
      <c r="D139" s="31"/>
      <c r="E139" s="137">
        <f t="shared" si="15"/>
        <v>12.5</v>
      </c>
      <c r="F139" s="31">
        <f t="shared" si="16"/>
        <v>17.5</v>
      </c>
      <c r="G139" s="31"/>
      <c r="H139" s="31">
        <f t="shared" si="17"/>
        <v>125</v>
      </c>
      <c r="I139" s="31">
        <f t="shared" si="17"/>
        <v>175</v>
      </c>
      <c r="J139" s="32"/>
    </row>
    <row r="140" spans="1:10" ht="10.5" customHeight="1" x14ac:dyDescent="0.2">
      <c r="A140" s="74"/>
      <c r="B140" s="33" t="s">
        <v>29</v>
      </c>
      <c r="C140" s="31">
        <v>9.8000000000000007</v>
      </c>
      <c r="D140" s="31"/>
      <c r="E140" s="137">
        <f t="shared" si="15"/>
        <v>2.4500000000000002</v>
      </c>
      <c r="F140" s="31">
        <f t="shared" si="16"/>
        <v>3.43</v>
      </c>
      <c r="G140" s="31"/>
      <c r="H140" s="31">
        <f t="shared" si="17"/>
        <v>24.5</v>
      </c>
      <c r="I140" s="31">
        <f t="shared" si="17"/>
        <v>34.300000000000004</v>
      </c>
      <c r="J140" s="32"/>
    </row>
    <row r="141" spans="1:10" ht="10.5" customHeight="1" x14ac:dyDescent="0.2">
      <c r="A141" s="74"/>
      <c r="B141" s="33" t="s">
        <v>35</v>
      </c>
      <c r="C141" s="31">
        <v>10</v>
      </c>
      <c r="D141" s="31"/>
      <c r="E141" s="137">
        <f t="shared" si="15"/>
        <v>2.5</v>
      </c>
      <c r="F141" s="31">
        <f t="shared" si="16"/>
        <v>3.5</v>
      </c>
      <c r="G141" s="31"/>
      <c r="H141" s="31">
        <f t="shared" si="17"/>
        <v>25</v>
      </c>
      <c r="I141" s="31">
        <f t="shared" si="17"/>
        <v>35</v>
      </c>
      <c r="J141" s="32"/>
    </row>
    <row r="142" spans="1:10" ht="10.5" customHeight="1" x14ac:dyDescent="0.2">
      <c r="A142" s="74"/>
      <c r="B142" s="33" t="s">
        <v>30</v>
      </c>
      <c r="C142" s="31">
        <v>30</v>
      </c>
      <c r="D142" s="31"/>
      <c r="E142" s="137">
        <f t="shared" si="15"/>
        <v>7.5</v>
      </c>
      <c r="F142" s="31">
        <f t="shared" si="16"/>
        <v>10.5</v>
      </c>
      <c r="G142" s="31"/>
      <c r="H142" s="31">
        <f t="shared" si="17"/>
        <v>75</v>
      </c>
      <c r="I142" s="31">
        <f t="shared" si="17"/>
        <v>105</v>
      </c>
      <c r="J142" s="32"/>
    </row>
    <row r="143" spans="1:10" ht="10.5" customHeight="1" x14ac:dyDescent="0.2">
      <c r="A143" s="74"/>
      <c r="B143" s="33" t="s">
        <v>31</v>
      </c>
      <c r="C143" s="31">
        <v>15</v>
      </c>
      <c r="D143" s="31"/>
      <c r="E143" s="137">
        <f t="shared" si="15"/>
        <v>3.75</v>
      </c>
      <c r="F143" s="31">
        <f t="shared" si="16"/>
        <v>5.25</v>
      </c>
      <c r="G143" s="31"/>
      <c r="H143" s="31">
        <f t="shared" si="17"/>
        <v>37.5</v>
      </c>
      <c r="I143" s="31">
        <f t="shared" si="17"/>
        <v>52.5</v>
      </c>
      <c r="J143" s="32"/>
    </row>
    <row r="144" spans="1:10" ht="10.5" customHeight="1" x14ac:dyDescent="0.2">
      <c r="A144" s="74"/>
      <c r="B144" s="33" t="s">
        <v>63</v>
      </c>
      <c r="C144" s="31">
        <v>40</v>
      </c>
      <c r="D144" s="31"/>
      <c r="E144" s="137">
        <f t="shared" si="15"/>
        <v>10</v>
      </c>
      <c r="F144" s="31">
        <f t="shared" si="16"/>
        <v>14</v>
      </c>
      <c r="G144" s="31"/>
      <c r="H144" s="31">
        <f t="shared" si="17"/>
        <v>100</v>
      </c>
      <c r="I144" s="31">
        <f t="shared" si="17"/>
        <v>140</v>
      </c>
      <c r="J144" s="32"/>
    </row>
    <row r="145" spans="1:96" ht="10.5" customHeight="1" x14ac:dyDescent="0.2">
      <c r="A145" s="74"/>
      <c r="B145" s="33" t="s">
        <v>32</v>
      </c>
      <c r="C145" s="31">
        <v>40</v>
      </c>
      <c r="D145" s="31"/>
      <c r="E145" s="137">
        <f t="shared" si="15"/>
        <v>10</v>
      </c>
      <c r="F145" s="31">
        <f t="shared" si="16"/>
        <v>14</v>
      </c>
      <c r="G145" s="31"/>
      <c r="H145" s="31">
        <f t="shared" si="17"/>
        <v>100</v>
      </c>
      <c r="I145" s="31">
        <f t="shared" si="17"/>
        <v>140</v>
      </c>
      <c r="J145" s="32"/>
    </row>
    <row r="146" spans="1:96" ht="10.5" customHeight="1" x14ac:dyDescent="0.2">
      <c r="A146" s="74"/>
      <c r="B146" s="33" t="s">
        <v>33</v>
      </c>
      <c r="C146" s="31">
        <v>10</v>
      </c>
      <c r="D146" s="31"/>
      <c r="E146" s="137">
        <f t="shared" si="15"/>
        <v>2.5</v>
      </c>
      <c r="F146" s="31">
        <f t="shared" si="16"/>
        <v>3.5</v>
      </c>
      <c r="G146" s="31"/>
      <c r="H146" s="31">
        <f t="shared" si="17"/>
        <v>25</v>
      </c>
      <c r="I146" s="31">
        <f t="shared" si="17"/>
        <v>35</v>
      </c>
      <c r="J146" s="32"/>
    </row>
    <row r="147" spans="1:96" ht="10.5" customHeight="1" x14ac:dyDescent="0.2">
      <c r="A147" s="74"/>
      <c r="B147" s="33" t="s">
        <v>16</v>
      </c>
      <c r="C147" s="31">
        <v>0.4</v>
      </c>
      <c r="D147" s="31"/>
      <c r="E147" s="137">
        <f t="shared" si="15"/>
        <v>0.1</v>
      </c>
      <c r="F147" s="31">
        <f t="shared" si="16"/>
        <v>0.13999999999999999</v>
      </c>
      <c r="G147" s="31"/>
      <c r="H147" s="31">
        <f t="shared" si="17"/>
        <v>1</v>
      </c>
      <c r="I147" s="31">
        <f t="shared" si="17"/>
        <v>1.4</v>
      </c>
      <c r="J147" s="32"/>
    </row>
    <row r="148" spans="1:96" ht="10.5" customHeight="1" x14ac:dyDescent="0.2">
      <c r="A148" s="74"/>
      <c r="B148" s="33" t="s">
        <v>54</v>
      </c>
      <c r="C148" s="31">
        <v>1.2</v>
      </c>
      <c r="D148" s="31"/>
      <c r="E148" s="137">
        <f t="shared" si="15"/>
        <v>0.3</v>
      </c>
      <c r="F148" s="31">
        <f t="shared" si="16"/>
        <v>0.42</v>
      </c>
      <c r="G148" s="31"/>
      <c r="H148" s="31">
        <f t="shared" si="17"/>
        <v>3</v>
      </c>
      <c r="I148" s="31">
        <f t="shared" si="17"/>
        <v>4.2</v>
      </c>
      <c r="J148" s="32"/>
    </row>
    <row r="149" spans="1:96" ht="10.5" customHeight="1" x14ac:dyDescent="0.2">
      <c r="A149" s="74"/>
      <c r="B149" s="38" t="s">
        <v>89</v>
      </c>
      <c r="C149" s="37">
        <v>2</v>
      </c>
      <c r="D149" s="37"/>
      <c r="E149" s="138">
        <f t="shared" si="15"/>
        <v>0.5</v>
      </c>
      <c r="F149" s="37">
        <f t="shared" si="16"/>
        <v>0.7</v>
      </c>
      <c r="G149" s="37"/>
      <c r="H149" s="37">
        <f t="shared" si="17"/>
        <v>5</v>
      </c>
      <c r="I149" s="37">
        <f t="shared" si="17"/>
        <v>7</v>
      </c>
      <c r="J149" s="32"/>
    </row>
    <row r="150" spans="1:96" ht="10.5" customHeight="1" x14ac:dyDescent="0.2">
      <c r="A150" s="74"/>
      <c r="B150" s="33" t="s">
        <v>34</v>
      </c>
      <c r="C150" s="31">
        <v>1</v>
      </c>
      <c r="D150" s="31"/>
      <c r="E150" s="137">
        <f t="shared" si="15"/>
        <v>0.25</v>
      </c>
      <c r="F150" s="31">
        <f t="shared" si="16"/>
        <v>0.35</v>
      </c>
      <c r="G150" s="31"/>
      <c r="H150" s="31">
        <f t="shared" si="17"/>
        <v>2.5</v>
      </c>
      <c r="I150" s="31">
        <f t="shared" si="17"/>
        <v>3.5</v>
      </c>
      <c r="J150" s="32"/>
    </row>
    <row r="151" spans="1:96" ht="10.5" customHeight="1" x14ac:dyDescent="0.2">
      <c r="A151" s="78"/>
      <c r="B151" s="33" t="s">
        <v>56</v>
      </c>
      <c r="C151" s="31">
        <v>3</v>
      </c>
      <c r="D151" s="31"/>
      <c r="E151" s="137">
        <f t="shared" si="15"/>
        <v>0.75</v>
      </c>
      <c r="F151" s="31">
        <f t="shared" si="16"/>
        <v>1.0499999999999998</v>
      </c>
      <c r="G151" s="31"/>
      <c r="H151" s="31">
        <f t="shared" si="17"/>
        <v>7.5</v>
      </c>
      <c r="I151" s="31">
        <f t="shared" si="17"/>
        <v>10.499999999999998</v>
      </c>
      <c r="J151" s="34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</row>
    <row r="152" spans="1:96" ht="10.5" customHeight="1" x14ac:dyDescent="0.2">
      <c r="A152" s="74"/>
      <c r="B152" s="37" t="s">
        <v>88</v>
      </c>
      <c r="C152" s="37">
        <v>2</v>
      </c>
      <c r="D152" s="37"/>
      <c r="E152" s="138">
        <f t="shared" si="15"/>
        <v>0.5</v>
      </c>
      <c r="F152" s="37">
        <f t="shared" si="16"/>
        <v>0.7</v>
      </c>
      <c r="G152" s="37"/>
      <c r="H152" s="37">
        <f t="shared" si="17"/>
        <v>5</v>
      </c>
      <c r="I152" s="37">
        <f t="shared" si="17"/>
        <v>7</v>
      </c>
      <c r="J152" s="32"/>
    </row>
    <row r="153" spans="1:96" s="35" customFormat="1" ht="10.5" customHeight="1" x14ac:dyDescent="0.2">
      <c r="A153" s="79"/>
      <c r="B153" s="31"/>
      <c r="C153" s="31"/>
      <c r="D153" s="31"/>
      <c r="E153" s="31"/>
      <c r="F153" s="31"/>
      <c r="G153" s="31"/>
      <c r="H153" s="31"/>
      <c r="I153" s="31"/>
    </row>
    <row r="154" spans="1:96" s="35" customFormat="1" ht="10.5" customHeight="1" x14ac:dyDescent="0.2">
      <c r="A154" s="79"/>
    </row>
    <row r="155" spans="1:96" s="35" customFormat="1" ht="10.5" customHeight="1" x14ac:dyDescent="0.2">
      <c r="A155" s="79"/>
    </row>
    <row r="156" spans="1:96" s="36" customFormat="1" ht="10.5" customHeight="1" x14ac:dyDescent="0.2">
      <c r="A156" s="80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</row>
    <row r="157" spans="1:96" s="36" customFormat="1" ht="10.5" customHeight="1" x14ac:dyDescent="0.2">
      <c r="A157" s="80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</row>
    <row r="158" spans="1:96" s="35" customFormat="1" ht="10.5" customHeight="1" x14ac:dyDescent="0.2">
      <c r="A158" s="79"/>
    </row>
    <row r="159" spans="1:96" s="35" customFormat="1" ht="10.5" customHeight="1" x14ac:dyDescent="0.2">
      <c r="A159" s="79"/>
    </row>
    <row r="160" spans="1:96" s="35" customFormat="1" ht="10.5" customHeight="1" x14ac:dyDescent="0.2">
      <c r="A160" s="79"/>
    </row>
    <row r="161" spans="1:1" s="35" customFormat="1" ht="10.5" customHeight="1" x14ac:dyDescent="0.2">
      <c r="A161" s="79"/>
    </row>
    <row r="162" spans="1:1" s="35" customFormat="1" ht="10.5" customHeight="1" x14ac:dyDescent="0.2">
      <c r="A162" s="79"/>
    </row>
    <row r="163" spans="1:1" s="35" customFormat="1" ht="10.5" customHeight="1" x14ac:dyDescent="0.2">
      <c r="A163" s="79"/>
    </row>
    <row r="164" spans="1:1" s="35" customFormat="1" ht="10.5" customHeight="1" x14ac:dyDescent="0.2">
      <c r="A164" s="79"/>
    </row>
    <row r="165" spans="1:1" s="35" customFormat="1" ht="10.5" customHeight="1" x14ac:dyDescent="0.2">
      <c r="A165" s="79"/>
    </row>
    <row r="166" spans="1:1" s="35" customFormat="1" ht="10.5" customHeight="1" x14ac:dyDescent="0.2">
      <c r="A166" s="79"/>
    </row>
    <row r="167" spans="1:1" s="35" customFormat="1" ht="10.5" customHeight="1" x14ac:dyDescent="0.2">
      <c r="A167" s="79"/>
    </row>
    <row r="168" spans="1:1" s="35" customFormat="1" ht="10.5" customHeight="1" x14ac:dyDescent="0.2">
      <c r="A168" s="79"/>
    </row>
    <row r="169" spans="1:1" s="35" customFormat="1" ht="10.5" customHeight="1" x14ac:dyDescent="0.2">
      <c r="A169" s="79"/>
    </row>
    <row r="170" spans="1:1" s="35" customFormat="1" ht="10.5" customHeight="1" x14ac:dyDescent="0.2">
      <c r="A170" s="79"/>
    </row>
    <row r="171" spans="1:1" s="35" customFormat="1" ht="10.5" customHeight="1" x14ac:dyDescent="0.2">
      <c r="A171" s="79"/>
    </row>
    <row r="172" spans="1:1" s="35" customFormat="1" ht="10.5" customHeight="1" x14ac:dyDescent="0.2">
      <c r="A172" s="79"/>
    </row>
    <row r="173" spans="1:1" s="35" customFormat="1" ht="10.5" customHeight="1" x14ac:dyDescent="0.2">
      <c r="A173" s="79"/>
    </row>
    <row r="174" spans="1:1" s="35" customFormat="1" ht="10.5" customHeight="1" x14ac:dyDescent="0.2">
      <c r="A174" s="79"/>
    </row>
    <row r="175" spans="1:1" s="35" customFormat="1" ht="10.5" customHeight="1" x14ac:dyDescent="0.2">
      <c r="A175" s="79"/>
    </row>
    <row r="176" spans="1:1" s="35" customFormat="1" ht="10.5" customHeight="1" x14ac:dyDescent="0.2">
      <c r="A176" s="79"/>
    </row>
    <row r="177" spans="1:1" s="35" customFormat="1" ht="10.5" customHeight="1" x14ac:dyDescent="0.2">
      <c r="A177" s="79"/>
    </row>
    <row r="178" spans="1:1" s="35" customFormat="1" ht="10.5" customHeight="1" x14ac:dyDescent="0.2">
      <c r="A178" s="79"/>
    </row>
    <row r="179" spans="1:1" s="35" customFormat="1" ht="10.5" customHeight="1" x14ac:dyDescent="0.2">
      <c r="A179" s="79"/>
    </row>
    <row r="180" spans="1:1" s="35" customFormat="1" ht="10.5" customHeight="1" x14ac:dyDescent="0.2">
      <c r="A180" s="79"/>
    </row>
    <row r="181" spans="1:1" s="35" customFormat="1" ht="10.5" customHeight="1" x14ac:dyDescent="0.2">
      <c r="A181" s="79"/>
    </row>
    <row r="182" spans="1:1" s="35" customFormat="1" ht="10.5" customHeight="1" x14ac:dyDescent="0.2">
      <c r="A182" s="79"/>
    </row>
    <row r="183" spans="1:1" s="35" customFormat="1" ht="10.5" customHeight="1" x14ac:dyDescent="0.2">
      <c r="A183" s="79"/>
    </row>
    <row r="184" spans="1:1" s="35" customFormat="1" ht="10.5" customHeight="1" x14ac:dyDescent="0.2">
      <c r="A184" s="79"/>
    </row>
    <row r="185" spans="1:1" s="35" customFormat="1" ht="10.5" customHeight="1" x14ac:dyDescent="0.2">
      <c r="A185" s="79"/>
    </row>
    <row r="186" spans="1:1" s="35" customFormat="1" ht="10.5" customHeight="1" x14ac:dyDescent="0.2">
      <c r="A186" s="79"/>
    </row>
    <row r="187" spans="1:1" s="35" customFormat="1" ht="10.5" customHeight="1" x14ac:dyDescent="0.2">
      <c r="A187" s="79"/>
    </row>
    <row r="188" spans="1:1" s="35" customFormat="1" ht="10.5" customHeight="1" x14ac:dyDescent="0.2">
      <c r="A188" s="79"/>
    </row>
    <row r="189" spans="1:1" s="35" customFormat="1" ht="10.5" customHeight="1" x14ac:dyDescent="0.2">
      <c r="A189" s="79"/>
    </row>
    <row r="190" spans="1:1" s="35" customFormat="1" ht="10.5" customHeight="1" x14ac:dyDescent="0.2">
      <c r="A190" s="79"/>
    </row>
    <row r="191" spans="1:1" s="35" customFormat="1" ht="10.5" customHeight="1" x14ac:dyDescent="0.2">
      <c r="A191" s="79"/>
    </row>
    <row r="192" spans="1:1" s="35" customFormat="1" ht="10.5" customHeight="1" x14ac:dyDescent="0.2">
      <c r="A192" s="79"/>
    </row>
    <row r="193" spans="1:1" s="35" customFormat="1" ht="10.5" customHeight="1" x14ac:dyDescent="0.2">
      <c r="A193" s="79"/>
    </row>
    <row r="194" spans="1:1" s="35" customFormat="1" ht="10.5" customHeight="1" x14ac:dyDescent="0.2">
      <c r="A194" s="79"/>
    </row>
    <row r="195" spans="1:1" s="35" customFormat="1" ht="10.5" customHeight="1" x14ac:dyDescent="0.2">
      <c r="A195" s="79"/>
    </row>
    <row r="196" spans="1:1" s="35" customFormat="1" ht="10.5" customHeight="1" x14ac:dyDescent="0.2">
      <c r="A196" s="79"/>
    </row>
    <row r="197" spans="1:1" s="35" customFormat="1" ht="10.5" customHeight="1" x14ac:dyDescent="0.2">
      <c r="A197" s="79"/>
    </row>
    <row r="198" spans="1:1" s="35" customFormat="1" ht="10.5" customHeight="1" x14ac:dyDescent="0.2">
      <c r="A198" s="79"/>
    </row>
    <row r="199" spans="1:1" s="35" customFormat="1" ht="10.5" customHeight="1" x14ac:dyDescent="0.2">
      <c r="A199" s="79"/>
    </row>
    <row r="200" spans="1:1" s="35" customFormat="1" ht="10.5" customHeight="1" x14ac:dyDescent="0.2">
      <c r="A200" s="79"/>
    </row>
    <row r="201" spans="1:1" s="35" customFormat="1" ht="10.5" customHeight="1" x14ac:dyDescent="0.2">
      <c r="A201" s="79"/>
    </row>
    <row r="202" spans="1:1" s="35" customFormat="1" ht="10.5" customHeight="1" x14ac:dyDescent="0.2">
      <c r="A202" s="79"/>
    </row>
    <row r="203" spans="1:1" s="35" customFormat="1" ht="10.5" customHeight="1" x14ac:dyDescent="0.2">
      <c r="A203" s="79"/>
    </row>
    <row r="204" spans="1:1" s="35" customFormat="1" ht="10.5" customHeight="1" x14ac:dyDescent="0.2">
      <c r="A204" s="79"/>
    </row>
    <row r="205" spans="1:1" s="35" customFormat="1" ht="10.5" customHeight="1" x14ac:dyDescent="0.2">
      <c r="A205" s="79"/>
    </row>
    <row r="206" spans="1:1" s="35" customFormat="1" ht="10.5" customHeight="1" x14ac:dyDescent="0.2">
      <c r="A206" s="79"/>
    </row>
    <row r="207" spans="1:1" s="35" customFormat="1" ht="10.5" customHeight="1" x14ac:dyDescent="0.2">
      <c r="A207" s="79"/>
    </row>
    <row r="208" spans="1:1" s="35" customFormat="1" ht="10.5" customHeight="1" x14ac:dyDescent="0.2">
      <c r="A208" s="79"/>
    </row>
    <row r="209" spans="1:1" s="35" customFormat="1" ht="10.5" customHeight="1" x14ac:dyDescent="0.2">
      <c r="A209" s="79"/>
    </row>
    <row r="210" spans="1:1" s="35" customFormat="1" ht="10.5" customHeight="1" x14ac:dyDescent="0.2">
      <c r="A210" s="79"/>
    </row>
    <row r="211" spans="1:1" s="35" customFormat="1" ht="10.5" customHeight="1" x14ac:dyDescent="0.2">
      <c r="A211" s="79"/>
    </row>
    <row r="212" spans="1:1" s="35" customFormat="1" ht="10.5" customHeight="1" x14ac:dyDescent="0.2">
      <c r="A212" s="79"/>
    </row>
    <row r="213" spans="1:1" s="35" customFormat="1" ht="10.5" customHeight="1" x14ac:dyDescent="0.2">
      <c r="A213" s="79"/>
    </row>
    <row r="214" spans="1:1" s="35" customFormat="1" ht="10.5" customHeight="1" x14ac:dyDescent="0.2">
      <c r="A214" s="79"/>
    </row>
    <row r="215" spans="1:1" s="35" customFormat="1" ht="10.5" customHeight="1" x14ac:dyDescent="0.2">
      <c r="A215" s="79"/>
    </row>
    <row r="216" spans="1:1" s="35" customFormat="1" ht="10.5" customHeight="1" x14ac:dyDescent="0.2">
      <c r="A216" s="79"/>
    </row>
    <row r="217" spans="1:1" s="35" customFormat="1" ht="10.5" customHeight="1" x14ac:dyDescent="0.2">
      <c r="A217" s="79"/>
    </row>
    <row r="218" spans="1:1" s="35" customFormat="1" ht="10.5" customHeight="1" x14ac:dyDescent="0.2">
      <c r="A218" s="79"/>
    </row>
    <row r="219" spans="1:1" s="35" customFormat="1" ht="10.5" customHeight="1" x14ac:dyDescent="0.2">
      <c r="A219" s="79"/>
    </row>
    <row r="220" spans="1:1" s="35" customFormat="1" ht="10.5" customHeight="1" x14ac:dyDescent="0.2">
      <c r="A220" s="79"/>
    </row>
    <row r="221" spans="1:1" s="35" customFormat="1" ht="10.5" customHeight="1" x14ac:dyDescent="0.2">
      <c r="A221" s="79"/>
    </row>
    <row r="222" spans="1:1" s="35" customFormat="1" ht="10.5" customHeight="1" x14ac:dyDescent="0.2">
      <c r="A222" s="79"/>
    </row>
    <row r="223" spans="1:1" s="35" customFormat="1" ht="10.5" customHeight="1" x14ac:dyDescent="0.2">
      <c r="A223" s="79"/>
    </row>
    <row r="224" spans="1:1" s="35" customFormat="1" ht="10.5" customHeight="1" x14ac:dyDescent="0.2">
      <c r="A224" s="79"/>
    </row>
    <row r="225" spans="1:1" s="35" customFormat="1" ht="10.5" customHeight="1" x14ac:dyDescent="0.2">
      <c r="A225" s="79"/>
    </row>
    <row r="226" spans="1:1" s="35" customFormat="1" ht="10.5" customHeight="1" x14ac:dyDescent="0.2">
      <c r="A226" s="79"/>
    </row>
    <row r="227" spans="1:1" s="35" customFormat="1" ht="10.5" customHeight="1" x14ac:dyDescent="0.2">
      <c r="A227" s="79"/>
    </row>
    <row r="228" spans="1:1" s="35" customFormat="1" ht="10.5" customHeight="1" x14ac:dyDescent="0.2">
      <c r="A228" s="79"/>
    </row>
    <row r="229" spans="1:1" s="35" customFormat="1" ht="10.5" customHeight="1" x14ac:dyDescent="0.2">
      <c r="A229" s="79"/>
    </row>
    <row r="230" spans="1:1" s="35" customFormat="1" ht="10.5" customHeight="1" x14ac:dyDescent="0.2">
      <c r="A230" s="79"/>
    </row>
    <row r="231" spans="1:1" s="35" customFormat="1" ht="10.5" customHeight="1" x14ac:dyDescent="0.2">
      <c r="A231" s="79"/>
    </row>
    <row r="232" spans="1:1" s="35" customFormat="1" ht="10.5" customHeight="1" x14ac:dyDescent="0.2">
      <c r="A232" s="79"/>
    </row>
    <row r="233" spans="1:1" s="35" customFormat="1" ht="10.5" customHeight="1" x14ac:dyDescent="0.2">
      <c r="A233" s="79"/>
    </row>
    <row r="234" spans="1:1" s="35" customFormat="1" ht="10.5" customHeight="1" x14ac:dyDescent="0.2">
      <c r="A234" s="79"/>
    </row>
    <row r="235" spans="1:1" s="35" customFormat="1" ht="10.5" customHeight="1" x14ac:dyDescent="0.2">
      <c r="A235" s="79"/>
    </row>
    <row r="236" spans="1:1" s="35" customFormat="1" ht="10.5" customHeight="1" x14ac:dyDescent="0.2">
      <c r="A236" s="79"/>
    </row>
    <row r="237" spans="1:1" s="35" customFormat="1" ht="10.5" customHeight="1" x14ac:dyDescent="0.2">
      <c r="A237" s="79"/>
    </row>
    <row r="238" spans="1:1" s="35" customFormat="1" ht="10.5" customHeight="1" x14ac:dyDescent="0.2">
      <c r="A238" s="79"/>
    </row>
    <row r="239" spans="1:1" s="35" customFormat="1" ht="10.5" customHeight="1" x14ac:dyDescent="0.2">
      <c r="A239" s="79"/>
    </row>
    <row r="240" spans="1:1" s="35" customFormat="1" ht="10.5" customHeight="1" x14ac:dyDescent="0.2">
      <c r="A240" s="79"/>
    </row>
    <row r="241" spans="1:1" s="35" customFormat="1" ht="10.5" customHeight="1" x14ac:dyDescent="0.2">
      <c r="A241" s="79"/>
    </row>
    <row r="242" spans="1:1" s="35" customFormat="1" ht="10.5" customHeight="1" x14ac:dyDescent="0.2">
      <c r="A242" s="79"/>
    </row>
    <row r="243" spans="1:1" s="35" customFormat="1" ht="10.5" customHeight="1" x14ac:dyDescent="0.2">
      <c r="A243" s="79"/>
    </row>
    <row r="244" spans="1:1" s="35" customFormat="1" ht="10.5" customHeight="1" x14ac:dyDescent="0.2">
      <c r="A244" s="79"/>
    </row>
    <row r="245" spans="1:1" s="35" customFormat="1" ht="10.5" customHeight="1" x14ac:dyDescent="0.2">
      <c r="A245" s="79"/>
    </row>
    <row r="246" spans="1:1" s="35" customFormat="1" ht="10.5" customHeight="1" x14ac:dyDescent="0.2">
      <c r="A246" s="79"/>
    </row>
    <row r="247" spans="1:1" s="35" customFormat="1" ht="10.5" customHeight="1" x14ac:dyDescent="0.2">
      <c r="A247" s="79"/>
    </row>
    <row r="248" spans="1:1" s="35" customFormat="1" ht="10.5" customHeight="1" x14ac:dyDescent="0.2">
      <c r="A248" s="79"/>
    </row>
    <row r="249" spans="1:1" s="35" customFormat="1" ht="10.5" customHeight="1" x14ac:dyDescent="0.2">
      <c r="A249" s="79"/>
    </row>
    <row r="250" spans="1:1" s="35" customFormat="1" ht="10.5" customHeight="1" x14ac:dyDescent="0.2">
      <c r="A250" s="79"/>
    </row>
    <row r="251" spans="1:1" s="35" customFormat="1" ht="10.5" customHeight="1" x14ac:dyDescent="0.2">
      <c r="A251" s="79"/>
    </row>
    <row r="252" spans="1:1" s="35" customFormat="1" ht="10.5" customHeight="1" x14ac:dyDescent="0.2">
      <c r="A252" s="79"/>
    </row>
    <row r="253" spans="1:1" s="35" customFormat="1" ht="10.5" customHeight="1" x14ac:dyDescent="0.2">
      <c r="A253" s="79"/>
    </row>
    <row r="254" spans="1:1" s="35" customFormat="1" ht="10.5" customHeight="1" x14ac:dyDescent="0.2">
      <c r="A254" s="79"/>
    </row>
    <row r="255" spans="1:1" s="35" customFormat="1" ht="10.5" customHeight="1" x14ac:dyDescent="0.2">
      <c r="A255" s="79"/>
    </row>
    <row r="256" spans="1:1" s="35" customFormat="1" ht="10.5" customHeight="1" x14ac:dyDescent="0.2">
      <c r="A256" s="79"/>
    </row>
    <row r="257" spans="1:1" s="35" customFormat="1" ht="10.5" customHeight="1" x14ac:dyDescent="0.2">
      <c r="A257" s="79"/>
    </row>
    <row r="258" spans="1:1" s="35" customFormat="1" ht="10.5" customHeight="1" x14ac:dyDescent="0.2">
      <c r="A258" s="79"/>
    </row>
    <row r="259" spans="1:1" s="35" customFormat="1" ht="10.5" customHeight="1" x14ac:dyDescent="0.2">
      <c r="A259" s="79"/>
    </row>
    <row r="260" spans="1:1" s="35" customFormat="1" ht="10.5" customHeight="1" x14ac:dyDescent="0.2">
      <c r="A260" s="79"/>
    </row>
    <row r="261" spans="1:1" s="35" customFormat="1" ht="10.5" customHeight="1" x14ac:dyDescent="0.2">
      <c r="A261" s="79"/>
    </row>
    <row r="262" spans="1:1" s="35" customFormat="1" ht="10.5" customHeight="1" x14ac:dyDescent="0.2">
      <c r="A262" s="79"/>
    </row>
    <row r="263" spans="1:1" s="35" customFormat="1" ht="10.5" customHeight="1" x14ac:dyDescent="0.2">
      <c r="A263" s="79"/>
    </row>
    <row r="264" spans="1:1" s="35" customFormat="1" ht="10.5" customHeight="1" x14ac:dyDescent="0.2">
      <c r="A264" s="79"/>
    </row>
    <row r="265" spans="1:1" s="35" customFormat="1" ht="10.5" customHeight="1" x14ac:dyDescent="0.2">
      <c r="A265" s="79"/>
    </row>
    <row r="266" spans="1:1" s="35" customFormat="1" ht="10.5" customHeight="1" x14ac:dyDescent="0.2">
      <c r="A266" s="79"/>
    </row>
    <row r="267" spans="1:1" s="35" customFormat="1" ht="10.5" customHeight="1" x14ac:dyDescent="0.2">
      <c r="A267" s="79"/>
    </row>
    <row r="268" spans="1:1" s="35" customFormat="1" ht="10.5" customHeight="1" x14ac:dyDescent="0.2">
      <c r="A268" s="79"/>
    </row>
    <row r="269" spans="1:1" s="35" customFormat="1" ht="10.5" customHeight="1" x14ac:dyDescent="0.2">
      <c r="A269" s="79"/>
    </row>
    <row r="270" spans="1:1" s="35" customFormat="1" ht="10.5" customHeight="1" x14ac:dyDescent="0.2">
      <c r="A270" s="79"/>
    </row>
    <row r="271" spans="1:1" s="35" customFormat="1" ht="10.5" customHeight="1" x14ac:dyDescent="0.2">
      <c r="A271" s="79"/>
    </row>
    <row r="272" spans="1:1" s="35" customFormat="1" ht="10.5" customHeight="1" x14ac:dyDescent="0.2">
      <c r="A272" s="79"/>
    </row>
    <row r="273" spans="1:1" s="35" customFormat="1" ht="10.5" customHeight="1" x14ac:dyDescent="0.2">
      <c r="A273" s="79"/>
    </row>
    <row r="274" spans="1:1" s="35" customFormat="1" ht="10.5" customHeight="1" x14ac:dyDescent="0.2">
      <c r="A274" s="79"/>
    </row>
    <row r="275" spans="1:1" s="35" customFormat="1" ht="10.5" customHeight="1" x14ac:dyDescent="0.2">
      <c r="A275" s="79"/>
    </row>
    <row r="276" spans="1:1" s="35" customFormat="1" ht="10.5" customHeight="1" x14ac:dyDescent="0.2">
      <c r="A276" s="79"/>
    </row>
    <row r="277" spans="1:1" s="35" customFormat="1" ht="10.5" customHeight="1" x14ac:dyDescent="0.2">
      <c r="A277" s="79"/>
    </row>
    <row r="278" spans="1:1" s="35" customFormat="1" ht="10.5" customHeight="1" x14ac:dyDescent="0.2">
      <c r="A278" s="79"/>
    </row>
    <row r="279" spans="1:1" s="35" customFormat="1" ht="10.5" customHeight="1" x14ac:dyDescent="0.2">
      <c r="A279" s="79"/>
    </row>
    <row r="280" spans="1:1" s="35" customFormat="1" ht="10.5" customHeight="1" x14ac:dyDescent="0.2">
      <c r="A280" s="79"/>
    </row>
    <row r="281" spans="1:1" s="35" customFormat="1" ht="10.5" customHeight="1" x14ac:dyDescent="0.2">
      <c r="A281" s="79"/>
    </row>
    <row r="282" spans="1:1" s="35" customFormat="1" ht="10.5" customHeight="1" x14ac:dyDescent="0.2">
      <c r="A282" s="79"/>
    </row>
    <row r="283" spans="1:1" s="35" customFormat="1" ht="10.5" customHeight="1" x14ac:dyDescent="0.2">
      <c r="A283" s="79"/>
    </row>
    <row r="284" spans="1:1" s="35" customFormat="1" ht="10.5" customHeight="1" x14ac:dyDescent="0.2">
      <c r="A284" s="79"/>
    </row>
    <row r="285" spans="1:1" s="35" customFormat="1" ht="10.5" customHeight="1" x14ac:dyDescent="0.2">
      <c r="A285" s="79"/>
    </row>
    <row r="286" spans="1:1" s="35" customFormat="1" ht="10.5" customHeight="1" x14ac:dyDescent="0.2">
      <c r="A286" s="79"/>
    </row>
    <row r="287" spans="1:1" s="35" customFormat="1" ht="10.5" customHeight="1" x14ac:dyDescent="0.2">
      <c r="A287" s="79"/>
    </row>
    <row r="288" spans="1:1" s="35" customFormat="1" ht="10.5" customHeight="1" x14ac:dyDescent="0.2">
      <c r="A288" s="79"/>
    </row>
    <row r="289" spans="1:1" s="35" customFormat="1" ht="10.5" customHeight="1" x14ac:dyDescent="0.2">
      <c r="A289" s="79"/>
    </row>
    <row r="290" spans="1:1" s="35" customFormat="1" ht="10.5" customHeight="1" x14ac:dyDescent="0.2">
      <c r="A290" s="79"/>
    </row>
    <row r="291" spans="1:1" s="35" customFormat="1" ht="10.5" customHeight="1" x14ac:dyDescent="0.2">
      <c r="A291" s="79"/>
    </row>
    <row r="292" spans="1:1" s="35" customFormat="1" ht="10.5" customHeight="1" x14ac:dyDescent="0.2">
      <c r="A292" s="79"/>
    </row>
    <row r="293" spans="1:1" s="35" customFormat="1" ht="10.5" customHeight="1" x14ac:dyDescent="0.2">
      <c r="A293" s="79"/>
    </row>
    <row r="294" spans="1:1" s="35" customFormat="1" ht="10.5" customHeight="1" x14ac:dyDescent="0.2">
      <c r="A294" s="79"/>
    </row>
    <row r="295" spans="1:1" s="35" customFormat="1" ht="10.5" customHeight="1" x14ac:dyDescent="0.2">
      <c r="A295" s="79"/>
    </row>
    <row r="296" spans="1:1" s="35" customFormat="1" ht="10.5" customHeight="1" x14ac:dyDescent="0.2">
      <c r="A296" s="79"/>
    </row>
    <row r="297" spans="1:1" s="35" customFormat="1" ht="10.5" customHeight="1" x14ac:dyDescent="0.2">
      <c r="A297" s="79"/>
    </row>
    <row r="298" spans="1:1" s="35" customFormat="1" ht="10.5" customHeight="1" x14ac:dyDescent="0.2">
      <c r="A298" s="79"/>
    </row>
    <row r="299" spans="1:1" s="35" customFormat="1" ht="10.5" customHeight="1" x14ac:dyDescent="0.2">
      <c r="A299" s="79"/>
    </row>
    <row r="300" spans="1:1" s="35" customFormat="1" ht="10.5" customHeight="1" x14ac:dyDescent="0.2">
      <c r="A300" s="79"/>
    </row>
    <row r="301" spans="1:1" s="35" customFormat="1" ht="10.5" customHeight="1" x14ac:dyDescent="0.2">
      <c r="A301" s="79"/>
    </row>
    <row r="302" spans="1:1" s="35" customFormat="1" ht="10.5" customHeight="1" x14ac:dyDescent="0.2">
      <c r="A302" s="79"/>
    </row>
    <row r="303" spans="1:1" s="35" customFormat="1" ht="10.5" customHeight="1" x14ac:dyDescent="0.2">
      <c r="A303" s="79"/>
    </row>
    <row r="304" spans="1:1" s="35" customFormat="1" ht="10.5" customHeight="1" x14ac:dyDescent="0.2">
      <c r="A304" s="79"/>
    </row>
    <row r="305" spans="1:1" s="35" customFormat="1" ht="10.5" customHeight="1" x14ac:dyDescent="0.2">
      <c r="A305" s="79"/>
    </row>
    <row r="306" spans="1:1" s="35" customFormat="1" ht="10.5" customHeight="1" x14ac:dyDescent="0.2">
      <c r="A306" s="79"/>
    </row>
    <row r="307" spans="1:1" s="35" customFormat="1" ht="10.5" customHeight="1" x14ac:dyDescent="0.2">
      <c r="A307" s="79"/>
    </row>
    <row r="308" spans="1:1" s="35" customFormat="1" ht="10.5" customHeight="1" x14ac:dyDescent="0.2">
      <c r="A308" s="79"/>
    </row>
    <row r="309" spans="1:1" s="35" customFormat="1" ht="10.5" customHeight="1" x14ac:dyDescent="0.2">
      <c r="A309" s="79"/>
    </row>
    <row r="310" spans="1:1" s="35" customFormat="1" ht="10.5" customHeight="1" x14ac:dyDescent="0.2">
      <c r="A310" s="79"/>
    </row>
    <row r="311" spans="1:1" s="35" customFormat="1" ht="10.5" customHeight="1" x14ac:dyDescent="0.2">
      <c r="A311" s="79"/>
    </row>
    <row r="312" spans="1:1" s="35" customFormat="1" ht="10.5" customHeight="1" x14ac:dyDescent="0.2">
      <c r="A312" s="79"/>
    </row>
    <row r="313" spans="1:1" s="35" customFormat="1" ht="10.5" customHeight="1" x14ac:dyDescent="0.2">
      <c r="A313" s="79"/>
    </row>
    <row r="314" spans="1:1" s="35" customFormat="1" ht="10.5" customHeight="1" x14ac:dyDescent="0.2">
      <c r="A314" s="79"/>
    </row>
    <row r="315" spans="1:1" s="35" customFormat="1" ht="10.5" customHeight="1" x14ac:dyDescent="0.2">
      <c r="A315" s="79"/>
    </row>
    <row r="316" spans="1:1" s="35" customFormat="1" ht="10.5" customHeight="1" x14ac:dyDescent="0.2">
      <c r="A316" s="79"/>
    </row>
    <row r="317" spans="1:1" s="35" customFormat="1" ht="10.5" customHeight="1" x14ac:dyDescent="0.2">
      <c r="A317" s="79"/>
    </row>
    <row r="318" spans="1:1" s="35" customFormat="1" ht="10.5" customHeight="1" x14ac:dyDescent="0.2">
      <c r="A318" s="79"/>
    </row>
    <row r="319" spans="1:1" s="35" customFormat="1" ht="10.5" customHeight="1" x14ac:dyDescent="0.2">
      <c r="A319" s="79"/>
    </row>
    <row r="320" spans="1:1" s="35" customFormat="1" ht="10.5" customHeight="1" x14ac:dyDescent="0.2">
      <c r="A320" s="79"/>
    </row>
    <row r="321" spans="1:1" s="35" customFormat="1" ht="10.5" customHeight="1" x14ac:dyDescent="0.2">
      <c r="A321" s="79"/>
    </row>
    <row r="322" spans="1:1" s="35" customFormat="1" ht="10.5" customHeight="1" x14ac:dyDescent="0.2">
      <c r="A322" s="79"/>
    </row>
    <row r="323" spans="1:1" s="35" customFormat="1" ht="10.5" customHeight="1" x14ac:dyDescent="0.2">
      <c r="A323" s="79"/>
    </row>
    <row r="324" spans="1:1" s="35" customFormat="1" ht="10.5" customHeight="1" x14ac:dyDescent="0.2">
      <c r="A324" s="79"/>
    </row>
    <row r="325" spans="1:1" s="35" customFormat="1" ht="10.5" customHeight="1" x14ac:dyDescent="0.2">
      <c r="A325" s="79"/>
    </row>
    <row r="326" spans="1:1" s="35" customFormat="1" ht="10.5" customHeight="1" x14ac:dyDescent="0.2">
      <c r="A326" s="79"/>
    </row>
    <row r="327" spans="1:1" s="35" customFormat="1" ht="10.5" customHeight="1" x14ac:dyDescent="0.2">
      <c r="A327" s="79"/>
    </row>
    <row r="328" spans="1:1" s="35" customFormat="1" ht="10.5" customHeight="1" x14ac:dyDescent="0.2">
      <c r="A328" s="79"/>
    </row>
    <row r="329" spans="1:1" s="35" customFormat="1" ht="10.5" customHeight="1" x14ac:dyDescent="0.2">
      <c r="A329" s="79"/>
    </row>
    <row r="330" spans="1:1" s="35" customFormat="1" ht="10.5" customHeight="1" x14ac:dyDescent="0.2">
      <c r="A330" s="79"/>
    </row>
    <row r="331" spans="1:1" s="35" customFormat="1" ht="10.5" customHeight="1" x14ac:dyDescent="0.2">
      <c r="A331" s="79"/>
    </row>
    <row r="332" spans="1:1" s="35" customFormat="1" ht="10.5" customHeight="1" x14ac:dyDescent="0.2">
      <c r="A332" s="79"/>
    </row>
    <row r="333" spans="1:1" s="35" customFormat="1" ht="10.5" customHeight="1" x14ac:dyDescent="0.2">
      <c r="A333" s="79"/>
    </row>
    <row r="334" spans="1:1" s="35" customFormat="1" ht="10.5" customHeight="1" x14ac:dyDescent="0.2">
      <c r="A334" s="79"/>
    </row>
    <row r="335" spans="1:1" s="35" customFormat="1" ht="10.5" customHeight="1" x14ac:dyDescent="0.2">
      <c r="A335" s="79"/>
    </row>
    <row r="336" spans="1:1" s="35" customFormat="1" ht="10.5" customHeight="1" x14ac:dyDescent="0.2">
      <c r="A336" s="79"/>
    </row>
    <row r="337" spans="1:1" s="35" customFormat="1" ht="10.5" customHeight="1" x14ac:dyDescent="0.2">
      <c r="A337" s="79"/>
    </row>
    <row r="338" spans="1:1" s="35" customFormat="1" ht="10.5" customHeight="1" x14ac:dyDescent="0.2">
      <c r="A338" s="79"/>
    </row>
    <row r="339" spans="1:1" s="35" customFormat="1" ht="10.5" customHeight="1" x14ac:dyDescent="0.2">
      <c r="A339" s="79"/>
    </row>
    <row r="340" spans="1:1" s="35" customFormat="1" ht="10.5" customHeight="1" x14ac:dyDescent="0.2">
      <c r="A340" s="79"/>
    </row>
    <row r="341" spans="1:1" s="35" customFormat="1" ht="10.5" customHeight="1" x14ac:dyDescent="0.2">
      <c r="A341" s="79"/>
    </row>
    <row r="342" spans="1:1" s="35" customFormat="1" ht="10.5" customHeight="1" x14ac:dyDescent="0.2">
      <c r="A342" s="79"/>
    </row>
    <row r="343" spans="1:1" s="35" customFormat="1" ht="10.5" customHeight="1" x14ac:dyDescent="0.2">
      <c r="A343" s="79"/>
    </row>
    <row r="344" spans="1:1" s="35" customFormat="1" ht="10.5" customHeight="1" x14ac:dyDescent="0.2">
      <c r="A344" s="79"/>
    </row>
    <row r="345" spans="1:1" s="35" customFormat="1" ht="10.5" customHeight="1" x14ac:dyDescent="0.2">
      <c r="A345" s="79"/>
    </row>
    <row r="346" spans="1:1" s="35" customFormat="1" ht="10.5" customHeight="1" x14ac:dyDescent="0.2">
      <c r="A346" s="79"/>
    </row>
    <row r="347" spans="1:1" s="35" customFormat="1" ht="10.5" customHeight="1" x14ac:dyDescent="0.2">
      <c r="A347" s="79"/>
    </row>
    <row r="348" spans="1:1" s="35" customFormat="1" ht="10.5" customHeight="1" x14ac:dyDescent="0.2">
      <c r="A348" s="79"/>
    </row>
    <row r="349" spans="1:1" s="35" customFormat="1" ht="10.5" customHeight="1" x14ac:dyDescent="0.2">
      <c r="A349" s="79"/>
    </row>
    <row r="350" spans="1:1" s="35" customFormat="1" ht="10.5" customHeight="1" x14ac:dyDescent="0.2">
      <c r="A350" s="79"/>
    </row>
    <row r="351" spans="1:1" s="35" customFormat="1" ht="10.5" customHeight="1" x14ac:dyDescent="0.2">
      <c r="A351" s="79"/>
    </row>
    <row r="352" spans="1:1" s="35" customFormat="1" ht="10.5" customHeight="1" x14ac:dyDescent="0.2">
      <c r="A352" s="79"/>
    </row>
    <row r="353" spans="1:1" s="35" customFormat="1" ht="10.5" customHeight="1" x14ac:dyDescent="0.2">
      <c r="A353" s="79"/>
    </row>
    <row r="354" spans="1:1" s="35" customFormat="1" ht="10.5" customHeight="1" x14ac:dyDescent="0.2">
      <c r="A354" s="79"/>
    </row>
    <row r="355" spans="1:1" s="35" customFormat="1" ht="10.5" customHeight="1" x14ac:dyDescent="0.2">
      <c r="A355" s="79"/>
    </row>
    <row r="356" spans="1:1" s="35" customFormat="1" ht="10.5" customHeight="1" x14ac:dyDescent="0.2">
      <c r="A356" s="79"/>
    </row>
    <row r="357" spans="1:1" s="35" customFormat="1" ht="10.5" customHeight="1" x14ac:dyDescent="0.2">
      <c r="A357" s="79"/>
    </row>
    <row r="358" spans="1:1" s="35" customFormat="1" ht="10.5" customHeight="1" x14ac:dyDescent="0.2">
      <c r="A358" s="79"/>
    </row>
    <row r="359" spans="1:1" s="35" customFormat="1" ht="10.5" customHeight="1" x14ac:dyDescent="0.2">
      <c r="A359" s="79"/>
    </row>
    <row r="360" spans="1:1" s="35" customFormat="1" ht="10.5" customHeight="1" x14ac:dyDescent="0.2">
      <c r="A360" s="79"/>
    </row>
    <row r="361" spans="1:1" s="35" customFormat="1" ht="10.5" customHeight="1" x14ac:dyDescent="0.2">
      <c r="A361" s="79"/>
    </row>
    <row r="362" spans="1:1" s="35" customFormat="1" ht="10.5" customHeight="1" x14ac:dyDescent="0.2">
      <c r="A362" s="79"/>
    </row>
    <row r="363" spans="1:1" s="35" customFormat="1" ht="10.5" customHeight="1" x14ac:dyDescent="0.2">
      <c r="A363" s="79"/>
    </row>
    <row r="364" spans="1:1" s="35" customFormat="1" ht="10.5" customHeight="1" x14ac:dyDescent="0.2">
      <c r="A364" s="79"/>
    </row>
    <row r="365" spans="1:1" s="35" customFormat="1" ht="10.5" customHeight="1" x14ac:dyDescent="0.2">
      <c r="A365" s="79"/>
    </row>
    <row r="366" spans="1:1" s="35" customFormat="1" ht="10.5" customHeight="1" x14ac:dyDescent="0.2">
      <c r="A366" s="79"/>
    </row>
    <row r="367" spans="1:1" s="35" customFormat="1" ht="10.5" customHeight="1" x14ac:dyDescent="0.2">
      <c r="A367" s="79"/>
    </row>
    <row r="368" spans="1:1" s="35" customFormat="1" ht="10.5" customHeight="1" x14ac:dyDescent="0.2">
      <c r="A368" s="79"/>
    </row>
    <row r="369" spans="1:1" s="35" customFormat="1" ht="10.5" customHeight="1" x14ac:dyDescent="0.2">
      <c r="A369" s="79"/>
    </row>
    <row r="370" spans="1:1" s="35" customFormat="1" ht="10.5" customHeight="1" x14ac:dyDescent="0.2">
      <c r="A370" s="79"/>
    </row>
    <row r="371" spans="1:1" s="35" customFormat="1" ht="10.5" customHeight="1" x14ac:dyDescent="0.2">
      <c r="A371" s="79"/>
    </row>
    <row r="372" spans="1:1" s="35" customFormat="1" ht="10.5" customHeight="1" x14ac:dyDescent="0.2">
      <c r="A372" s="79"/>
    </row>
    <row r="373" spans="1:1" s="35" customFormat="1" ht="10.5" customHeight="1" x14ac:dyDescent="0.2">
      <c r="A373" s="79"/>
    </row>
    <row r="374" spans="1:1" s="35" customFormat="1" ht="10.5" customHeight="1" x14ac:dyDescent="0.2">
      <c r="A374" s="79"/>
    </row>
    <row r="375" spans="1:1" s="35" customFormat="1" ht="10.5" customHeight="1" x14ac:dyDescent="0.2">
      <c r="A375" s="79"/>
    </row>
    <row r="376" spans="1:1" s="35" customFormat="1" ht="10.5" customHeight="1" x14ac:dyDescent="0.2">
      <c r="A376" s="79"/>
    </row>
    <row r="377" spans="1:1" s="35" customFormat="1" ht="10.5" customHeight="1" x14ac:dyDescent="0.2">
      <c r="A377" s="79"/>
    </row>
    <row r="378" spans="1:1" s="35" customFormat="1" ht="10.5" customHeight="1" x14ac:dyDescent="0.2">
      <c r="A378" s="79"/>
    </row>
    <row r="379" spans="1:1" s="35" customFormat="1" ht="10.5" customHeight="1" x14ac:dyDescent="0.2">
      <c r="A379" s="79"/>
    </row>
    <row r="380" spans="1:1" s="35" customFormat="1" ht="10.5" customHeight="1" x14ac:dyDescent="0.2">
      <c r="A380" s="79"/>
    </row>
    <row r="381" spans="1:1" s="35" customFormat="1" ht="10.5" customHeight="1" x14ac:dyDescent="0.2">
      <c r="A381" s="79"/>
    </row>
    <row r="382" spans="1:1" s="35" customFormat="1" ht="10.5" customHeight="1" x14ac:dyDescent="0.2">
      <c r="A382" s="79"/>
    </row>
    <row r="383" spans="1:1" s="35" customFormat="1" ht="10.5" customHeight="1" x14ac:dyDescent="0.2">
      <c r="A383" s="79"/>
    </row>
    <row r="384" spans="1:1" s="35" customFormat="1" ht="10.5" customHeight="1" x14ac:dyDescent="0.2">
      <c r="A384" s="79"/>
    </row>
    <row r="385" spans="1:1" s="35" customFormat="1" ht="10.5" customHeight="1" x14ac:dyDescent="0.2">
      <c r="A385" s="79"/>
    </row>
    <row r="386" spans="1:1" s="35" customFormat="1" ht="10.5" customHeight="1" x14ac:dyDescent="0.2">
      <c r="A386" s="79"/>
    </row>
    <row r="387" spans="1:1" s="35" customFormat="1" ht="10.5" customHeight="1" x14ac:dyDescent="0.2">
      <c r="A387" s="79"/>
    </row>
    <row r="388" spans="1:1" s="35" customFormat="1" ht="10.5" customHeight="1" x14ac:dyDescent="0.2">
      <c r="A388" s="79"/>
    </row>
    <row r="389" spans="1:1" s="35" customFormat="1" ht="10.5" customHeight="1" x14ac:dyDescent="0.2">
      <c r="A389" s="79"/>
    </row>
    <row r="390" spans="1:1" s="35" customFormat="1" ht="10.5" customHeight="1" x14ac:dyDescent="0.2">
      <c r="A390" s="79"/>
    </row>
    <row r="391" spans="1:1" s="35" customFormat="1" ht="10.5" customHeight="1" x14ac:dyDescent="0.2">
      <c r="A391" s="79"/>
    </row>
    <row r="392" spans="1:1" s="35" customFormat="1" ht="10.5" customHeight="1" x14ac:dyDescent="0.2">
      <c r="A392" s="79"/>
    </row>
    <row r="393" spans="1:1" s="35" customFormat="1" ht="10.5" customHeight="1" x14ac:dyDescent="0.2">
      <c r="A393" s="79"/>
    </row>
    <row r="394" spans="1:1" s="35" customFormat="1" ht="10.5" customHeight="1" x14ac:dyDescent="0.2">
      <c r="A394" s="79"/>
    </row>
    <row r="395" spans="1:1" s="35" customFormat="1" ht="10.5" customHeight="1" x14ac:dyDescent="0.2">
      <c r="A395" s="79"/>
    </row>
    <row r="396" spans="1:1" s="35" customFormat="1" ht="10.5" customHeight="1" x14ac:dyDescent="0.2">
      <c r="A396" s="79"/>
    </row>
    <row r="397" spans="1:1" s="35" customFormat="1" ht="10.5" customHeight="1" x14ac:dyDescent="0.2">
      <c r="A397" s="79"/>
    </row>
    <row r="398" spans="1:1" s="35" customFormat="1" ht="10.5" customHeight="1" x14ac:dyDescent="0.2">
      <c r="A398" s="79"/>
    </row>
    <row r="399" spans="1:1" s="35" customFormat="1" ht="10.5" customHeight="1" x14ac:dyDescent="0.2">
      <c r="A399" s="79"/>
    </row>
    <row r="400" spans="1:1" s="35" customFormat="1" ht="10.5" customHeight="1" x14ac:dyDescent="0.2">
      <c r="A400" s="79"/>
    </row>
    <row r="401" spans="1:1" s="35" customFormat="1" ht="10.5" customHeight="1" x14ac:dyDescent="0.2">
      <c r="A401" s="79"/>
    </row>
    <row r="402" spans="1:1" s="35" customFormat="1" ht="10.5" customHeight="1" x14ac:dyDescent="0.2">
      <c r="A402" s="79"/>
    </row>
    <row r="403" spans="1:1" s="35" customFormat="1" ht="10.5" customHeight="1" x14ac:dyDescent="0.2">
      <c r="A403" s="79"/>
    </row>
    <row r="404" spans="1:1" s="35" customFormat="1" ht="10.5" customHeight="1" x14ac:dyDescent="0.2">
      <c r="A404" s="79"/>
    </row>
    <row r="405" spans="1:1" s="35" customFormat="1" ht="10.5" customHeight="1" x14ac:dyDescent="0.2">
      <c r="A405" s="79"/>
    </row>
    <row r="406" spans="1:1" s="35" customFormat="1" ht="10.5" customHeight="1" x14ac:dyDescent="0.2">
      <c r="A406" s="79"/>
    </row>
    <row r="407" spans="1:1" s="35" customFormat="1" ht="10.5" customHeight="1" x14ac:dyDescent="0.2">
      <c r="A407" s="79"/>
    </row>
    <row r="408" spans="1:1" s="35" customFormat="1" ht="10.5" customHeight="1" x14ac:dyDescent="0.2">
      <c r="A408" s="79"/>
    </row>
    <row r="409" spans="1:1" s="35" customFormat="1" ht="10.5" customHeight="1" x14ac:dyDescent="0.2">
      <c r="A409" s="79"/>
    </row>
    <row r="410" spans="1:1" s="35" customFormat="1" ht="10.5" customHeight="1" x14ac:dyDescent="0.2">
      <c r="A410" s="79"/>
    </row>
    <row r="411" spans="1:1" s="35" customFormat="1" ht="10.5" customHeight="1" x14ac:dyDescent="0.2">
      <c r="A411" s="79"/>
    </row>
    <row r="412" spans="1:1" s="35" customFormat="1" ht="10.5" customHeight="1" x14ac:dyDescent="0.2">
      <c r="A412" s="79"/>
    </row>
    <row r="413" spans="1:1" s="35" customFormat="1" ht="10.5" customHeight="1" x14ac:dyDescent="0.2">
      <c r="A413" s="79"/>
    </row>
    <row r="414" spans="1:1" s="35" customFormat="1" ht="10.5" customHeight="1" x14ac:dyDescent="0.2">
      <c r="A414" s="79"/>
    </row>
    <row r="415" spans="1:1" s="35" customFormat="1" ht="10.5" customHeight="1" x14ac:dyDescent="0.2">
      <c r="A415" s="79"/>
    </row>
    <row r="416" spans="1:1" s="35" customFormat="1" ht="10.5" customHeight="1" x14ac:dyDescent="0.2">
      <c r="A416" s="79"/>
    </row>
    <row r="417" spans="1:1" s="35" customFormat="1" ht="10.5" customHeight="1" x14ac:dyDescent="0.2">
      <c r="A417" s="79"/>
    </row>
    <row r="418" spans="1:1" s="35" customFormat="1" ht="10.5" customHeight="1" x14ac:dyDescent="0.2">
      <c r="A418" s="79"/>
    </row>
    <row r="419" spans="1:1" s="35" customFormat="1" ht="10.5" customHeight="1" x14ac:dyDescent="0.2">
      <c r="A419" s="79"/>
    </row>
    <row r="420" spans="1:1" s="35" customFormat="1" ht="10.5" customHeight="1" x14ac:dyDescent="0.2">
      <c r="A420" s="79"/>
    </row>
    <row r="421" spans="1:1" s="35" customFormat="1" ht="10.5" customHeight="1" x14ac:dyDescent="0.2">
      <c r="A421" s="79"/>
    </row>
    <row r="422" spans="1:1" s="35" customFormat="1" ht="10.5" customHeight="1" x14ac:dyDescent="0.2">
      <c r="A422" s="79"/>
    </row>
    <row r="423" spans="1:1" s="35" customFormat="1" ht="10.5" customHeight="1" x14ac:dyDescent="0.2">
      <c r="A423" s="79"/>
    </row>
    <row r="424" spans="1:1" s="35" customFormat="1" ht="10.5" customHeight="1" x14ac:dyDescent="0.2">
      <c r="A424" s="79"/>
    </row>
    <row r="425" spans="1:1" s="35" customFormat="1" ht="10.5" customHeight="1" x14ac:dyDescent="0.2">
      <c r="A425" s="79"/>
    </row>
    <row r="426" spans="1:1" s="35" customFormat="1" ht="10.5" customHeight="1" x14ac:dyDescent="0.2">
      <c r="A426" s="79"/>
    </row>
    <row r="427" spans="1:1" s="35" customFormat="1" ht="10.5" customHeight="1" x14ac:dyDescent="0.2">
      <c r="A427" s="79"/>
    </row>
    <row r="428" spans="1:1" s="35" customFormat="1" ht="10.5" customHeight="1" x14ac:dyDescent="0.2">
      <c r="A428" s="79"/>
    </row>
    <row r="429" spans="1:1" s="35" customFormat="1" ht="10.5" customHeight="1" x14ac:dyDescent="0.2">
      <c r="A429" s="79"/>
    </row>
    <row r="430" spans="1:1" s="35" customFormat="1" ht="10.5" customHeight="1" x14ac:dyDescent="0.2">
      <c r="A430" s="79"/>
    </row>
    <row r="431" spans="1:1" s="35" customFormat="1" ht="10.5" customHeight="1" x14ac:dyDescent="0.2">
      <c r="A431" s="79"/>
    </row>
    <row r="432" spans="1:1" s="35" customFormat="1" ht="10.5" customHeight="1" x14ac:dyDescent="0.2">
      <c r="A432" s="79"/>
    </row>
    <row r="433" spans="1:1" s="35" customFormat="1" ht="10.5" customHeight="1" x14ac:dyDescent="0.2">
      <c r="A433" s="79"/>
    </row>
    <row r="434" spans="1:1" s="35" customFormat="1" ht="10.5" customHeight="1" x14ac:dyDescent="0.2">
      <c r="A434" s="79"/>
    </row>
    <row r="435" spans="1:1" s="35" customFormat="1" ht="10.5" customHeight="1" x14ac:dyDescent="0.2">
      <c r="A435" s="79"/>
    </row>
    <row r="436" spans="1:1" s="35" customFormat="1" ht="10.5" customHeight="1" x14ac:dyDescent="0.2">
      <c r="A436" s="79"/>
    </row>
    <row r="437" spans="1:1" s="35" customFormat="1" ht="10.5" customHeight="1" x14ac:dyDescent="0.2">
      <c r="A437" s="79"/>
    </row>
    <row r="438" spans="1:1" s="35" customFormat="1" ht="10.5" customHeight="1" x14ac:dyDescent="0.2">
      <c r="A438" s="79"/>
    </row>
    <row r="439" spans="1:1" s="35" customFormat="1" ht="10.5" customHeight="1" x14ac:dyDescent="0.2">
      <c r="A439" s="79"/>
    </row>
    <row r="440" spans="1:1" s="35" customFormat="1" ht="10.5" customHeight="1" x14ac:dyDescent="0.2">
      <c r="A440" s="79"/>
    </row>
    <row r="441" spans="1:1" s="35" customFormat="1" ht="10.5" customHeight="1" x14ac:dyDescent="0.2">
      <c r="A441" s="79"/>
    </row>
    <row r="442" spans="1:1" s="35" customFormat="1" ht="10.5" customHeight="1" x14ac:dyDescent="0.2">
      <c r="A442" s="79"/>
    </row>
    <row r="443" spans="1:1" s="35" customFormat="1" ht="10.5" customHeight="1" x14ac:dyDescent="0.2">
      <c r="A443" s="79"/>
    </row>
    <row r="444" spans="1:1" s="35" customFormat="1" ht="10.5" customHeight="1" x14ac:dyDescent="0.2">
      <c r="A444" s="79"/>
    </row>
    <row r="445" spans="1:1" s="35" customFormat="1" ht="10.5" customHeight="1" x14ac:dyDescent="0.2">
      <c r="A445" s="79"/>
    </row>
    <row r="446" spans="1:1" s="35" customFormat="1" ht="10.5" customHeight="1" x14ac:dyDescent="0.2">
      <c r="A446" s="79"/>
    </row>
    <row r="447" spans="1:1" s="35" customFormat="1" ht="10.5" customHeight="1" x14ac:dyDescent="0.2">
      <c r="A447" s="79"/>
    </row>
    <row r="448" spans="1:1" s="35" customFormat="1" ht="10.5" customHeight="1" x14ac:dyDescent="0.2">
      <c r="A448" s="79"/>
    </row>
    <row r="449" spans="1:1" s="35" customFormat="1" ht="10.5" customHeight="1" x14ac:dyDescent="0.2">
      <c r="A449" s="79"/>
    </row>
    <row r="450" spans="1:1" s="35" customFormat="1" ht="10.5" customHeight="1" x14ac:dyDescent="0.2">
      <c r="A450" s="79"/>
    </row>
    <row r="451" spans="1:1" s="35" customFormat="1" ht="10.5" customHeight="1" x14ac:dyDescent="0.2">
      <c r="A451" s="79"/>
    </row>
    <row r="452" spans="1:1" s="35" customFormat="1" ht="10.5" customHeight="1" x14ac:dyDescent="0.2">
      <c r="A452" s="79"/>
    </row>
    <row r="453" spans="1:1" s="35" customFormat="1" ht="10.5" customHeight="1" x14ac:dyDescent="0.2">
      <c r="A453" s="79"/>
    </row>
    <row r="454" spans="1:1" s="35" customFormat="1" ht="10.5" customHeight="1" x14ac:dyDescent="0.2">
      <c r="A454" s="79"/>
    </row>
    <row r="455" spans="1:1" s="35" customFormat="1" ht="10.5" customHeight="1" x14ac:dyDescent="0.2">
      <c r="A455" s="79"/>
    </row>
    <row r="456" spans="1:1" s="35" customFormat="1" ht="10.5" customHeight="1" x14ac:dyDescent="0.2">
      <c r="A456" s="79"/>
    </row>
    <row r="457" spans="1:1" s="35" customFormat="1" ht="10.5" customHeight="1" x14ac:dyDescent="0.2">
      <c r="A457" s="79"/>
    </row>
    <row r="458" spans="1:1" s="35" customFormat="1" ht="10.5" customHeight="1" x14ac:dyDescent="0.2">
      <c r="A458" s="79"/>
    </row>
    <row r="459" spans="1:1" s="35" customFormat="1" ht="10.5" customHeight="1" x14ac:dyDescent="0.2">
      <c r="A459" s="79"/>
    </row>
    <row r="460" spans="1:1" s="35" customFormat="1" ht="10.5" customHeight="1" x14ac:dyDescent="0.2">
      <c r="A460" s="79"/>
    </row>
    <row r="461" spans="1:1" s="35" customFormat="1" ht="10.5" customHeight="1" x14ac:dyDescent="0.2">
      <c r="A461" s="79"/>
    </row>
    <row r="462" spans="1:1" s="35" customFormat="1" ht="10.5" customHeight="1" x14ac:dyDescent="0.2">
      <c r="A462" s="79"/>
    </row>
    <row r="463" spans="1:1" s="35" customFormat="1" ht="10.5" customHeight="1" x14ac:dyDescent="0.2">
      <c r="A463" s="79"/>
    </row>
    <row r="464" spans="1:1" s="35" customFormat="1" ht="10.5" customHeight="1" x14ac:dyDescent="0.2">
      <c r="A464" s="79"/>
    </row>
    <row r="465" spans="1:1" s="35" customFormat="1" ht="10.5" customHeight="1" x14ac:dyDescent="0.2">
      <c r="A465" s="79"/>
    </row>
    <row r="466" spans="1:1" s="35" customFormat="1" ht="10.5" customHeight="1" x14ac:dyDescent="0.2">
      <c r="A466" s="79"/>
    </row>
    <row r="467" spans="1:1" s="35" customFormat="1" ht="10.5" customHeight="1" x14ac:dyDescent="0.2">
      <c r="A467" s="79"/>
    </row>
    <row r="468" spans="1:1" s="35" customFormat="1" ht="10.5" customHeight="1" x14ac:dyDescent="0.2">
      <c r="A468" s="79"/>
    </row>
    <row r="469" spans="1:1" s="35" customFormat="1" ht="10.5" customHeight="1" x14ac:dyDescent="0.2">
      <c r="A469" s="79"/>
    </row>
    <row r="470" spans="1:1" s="35" customFormat="1" ht="10.5" customHeight="1" x14ac:dyDescent="0.2">
      <c r="A470" s="79"/>
    </row>
    <row r="471" spans="1:1" s="35" customFormat="1" ht="10.5" customHeight="1" x14ac:dyDescent="0.2">
      <c r="A471" s="79"/>
    </row>
    <row r="472" spans="1:1" s="35" customFormat="1" ht="10.5" customHeight="1" x14ac:dyDescent="0.2">
      <c r="A472" s="79"/>
    </row>
    <row r="473" spans="1:1" s="35" customFormat="1" ht="10.5" customHeight="1" x14ac:dyDescent="0.2">
      <c r="A473" s="79"/>
    </row>
    <row r="474" spans="1:1" s="35" customFormat="1" ht="10.5" customHeight="1" x14ac:dyDescent="0.2">
      <c r="A474" s="79"/>
    </row>
    <row r="475" spans="1:1" s="35" customFormat="1" ht="10.5" customHeight="1" x14ac:dyDescent="0.2">
      <c r="A475" s="79"/>
    </row>
    <row r="476" spans="1:1" s="35" customFormat="1" ht="10.5" customHeight="1" x14ac:dyDescent="0.2">
      <c r="A476" s="79"/>
    </row>
    <row r="477" spans="1:1" s="35" customFormat="1" ht="10.5" customHeight="1" x14ac:dyDescent="0.2">
      <c r="A477" s="79"/>
    </row>
    <row r="478" spans="1:1" s="35" customFormat="1" ht="10.5" customHeight="1" x14ac:dyDescent="0.2">
      <c r="A478" s="79"/>
    </row>
    <row r="479" spans="1:1" s="35" customFormat="1" ht="10.5" customHeight="1" x14ac:dyDescent="0.2">
      <c r="A479" s="79"/>
    </row>
    <row r="480" spans="1:1" s="35" customFormat="1" ht="10.5" customHeight="1" x14ac:dyDescent="0.2">
      <c r="A480" s="79"/>
    </row>
    <row r="481" spans="1:1" s="35" customFormat="1" ht="10.5" customHeight="1" x14ac:dyDescent="0.2">
      <c r="A481" s="79"/>
    </row>
    <row r="482" spans="1:1" s="35" customFormat="1" ht="10.5" customHeight="1" x14ac:dyDescent="0.2">
      <c r="A482" s="79"/>
    </row>
    <row r="483" spans="1:1" s="35" customFormat="1" ht="10.5" customHeight="1" x14ac:dyDescent="0.2">
      <c r="A483" s="79"/>
    </row>
    <row r="484" spans="1:1" s="35" customFormat="1" ht="10.5" customHeight="1" x14ac:dyDescent="0.2">
      <c r="A484" s="79"/>
    </row>
    <row r="485" spans="1:1" s="35" customFormat="1" ht="10.5" customHeight="1" x14ac:dyDescent="0.2">
      <c r="A485" s="79"/>
    </row>
    <row r="486" spans="1:1" s="35" customFormat="1" ht="10.5" customHeight="1" x14ac:dyDescent="0.2">
      <c r="A486" s="79"/>
    </row>
    <row r="487" spans="1:1" s="35" customFormat="1" ht="10.5" customHeight="1" x14ac:dyDescent="0.2">
      <c r="A487" s="79"/>
    </row>
    <row r="488" spans="1:1" s="35" customFormat="1" ht="10.5" customHeight="1" x14ac:dyDescent="0.2">
      <c r="A488" s="79"/>
    </row>
    <row r="489" spans="1:1" s="35" customFormat="1" ht="10.5" customHeight="1" x14ac:dyDescent="0.2">
      <c r="A489" s="79"/>
    </row>
    <row r="490" spans="1:1" s="35" customFormat="1" ht="10.5" customHeight="1" x14ac:dyDescent="0.2">
      <c r="A490" s="79"/>
    </row>
    <row r="491" spans="1:1" s="35" customFormat="1" ht="10.5" customHeight="1" x14ac:dyDescent="0.2">
      <c r="A491" s="79"/>
    </row>
    <row r="492" spans="1:1" s="35" customFormat="1" ht="10.5" customHeight="1" x14ac:dyDescent="0.2">
      <c r="A492" s="79"/>
    </row>
    <row r="493" spans="1:1" s="35" customFormat="1" ht="10.5" customHeight="1" x14ac:dyDescent="0.2">
      <c r="A493" s="79"/>
    </row>
    <row r="494" spans="1:1" s="35" customFormat="1" ht="10.5" customHeight="1" x14ac:dyDescent="0.2">
      <c r="A494" s="79"/>
    </row>
    <row r="495" spans="1:1" s="35" customFormat="1" ht="10.5" customHeight="1" x14ac:dyDescent="0.2">
      <c r="A495" s="79"/>
    </row>
    <row r="496" spans="1:1" s="35" customFormat="1" ht="10.5" customHeight="1" x14ac:dyDescent="0.2">
      <c r="A496" s="79"/>
    </row>
    <row r="497" spans="1:1" s="35" customFormat="1" ht="10.5" customHeight="1" x14ac:dyDescent="0.2">
      <c r="A497" s="79"/>
    </row>
    <row r="498" spans="1:1" s="35" customFormat="1" ht="10.5" customHeight="1" x14ac:dyDescent="0.2">
      <c r="A498" s="79"/>
    </row>
    <row r="499" spans="1:1" s="35" customFormat="1" ht="10.5" customHeight="1" x14ac:dyDescent="0.2">
      <c r="A499" s="79"/>
    </row>
    <row r="500" spans="1:1" s="35" customFormat="1" ht="10.5" customHeight="1" x14ac:dyDescent="0.2">
      <c r="A500" s="79"/>
    </row>
    <row r="501" spans="1:1" s="35" customFormat="1" ht="10.5" customHeight="1" x14ac:dyDescent="0.2">
      <c r="A501" s="79"/>
    </row>
    <row r="502" spans="1:1" s="35" customFormat="1" ht="10.5" customHeight="1" x14ac:dyDescent="0.2">
      <c r="A502" s="79"/>
    </row>
    <row r="503" spans="1:1" s="35" customFormat="1" ht="10.5" customHeight="1" x14ac:dyDescent="0.2">
      <c r="A503" s="79"/>
    </row>
    <row r="504" spans="1:1" s="35" customFormat="1" ht="10.5" customHeight="1" x14ac:dyDescent="0.2">
      <c r="A504" s="79"/>
    </row>
    <row r="505" spans="1:1" s="35" customFormat="1" ht="10.5" customHeight="1" x14ac:dyDescent="0.2">
      <c r="A505" s="79"/>
    </row>
    <row r="506" spans="1:1" s="35" customFormat="1" ht="10.5" customHeight="1" x14ac:dyDescent="0.2">
      <c r="A506" s="79"/>
    </row>
    <row r="507" spans="1:1" s="35" customFormat="1" ht="10.5" customHeight="1" x14ac:dyDescent="0.2">
      <c r="A507" s="79"/>
    </row>
    <row r="508" spans="1:1" s="35" customFormat="1" ht="10.5" customHeight="1" x14ac:dyDescent="0.2">
      <c r="A508" s="79"/>
    </row>
    <row r="509" spans="1:1" s="35" customFormat="1" ht="10.5" customHeight="1" x14ac:dyDescent="0.2">
      <c r="A509" s="79"/>
    </row>
    <row r="510" spans="1:1" s="35" customFormat="1" ht="10.5" customHeight="1" x14ac:dyDescent="0.2">
      <c r="A510" s="79"/>
    </row>
    <row r="511" spans="1:1" s="35" customFormat="1" ht="10.5" customHeight="1" x14ac:dyDescent="0.2">
      <c r="A511" s="79"/>
    </row>
    <row r="512" spans="1:1" s="35" customFormat="1" ht="10.5" customHeight="1" x14ac:dyDescent="0.2">
      <c r="A512" s="79"/>
    </row>
    <row r="513" spans="1:1" s="35" customFormat="1" ht="10.5" customHeight="1" x14ac:dyDescent="0.2">
      <c r="A513" s="79"/>
    </row>
    <row r="514" spans="1:1" s="35" customFormat="1" ht="10.5" customHeight="1" x14ac:dyDescent="0.2">
      <c r="A514" s="79"/>
    </row>
    <row r="515" spans="1:1" s="35" customFormat="1" ht="10.5" customHeight="1" x14ac:dyDescent="0.2">
      <c r="A515" s="79"/>
    </row>
    <row r="516" spans="1:1" s="35" customFormat="1" ht="10.5" customHeight="1" x14ac:dyDescent="0.2">
      <c r="A516" s="79"/>
    </row>
    <row r="517" spans="1:1" s="35" customFormat="1" ht="10.5" customHeight="1" x14ac:dyDescent="0.2">
      <c r="A517" s="79"/>
    </row>
    <row r="518" spans="1:1" s="35" customFormat="1" ht="10.5" customHeight="1" x14ac:dyDescent="0.2">
      <c r="A518" s="79"/>
    </row>
    <row r="519" spans="1:1" s="35" customFormat="1" ht="10.5" customHeight="1" x14ac:dyDescent="0.2">
      <c r="A519" s="79"/>
    </row>
    <row r="520" spans="1:1" s="35" customFormat="1" ht="10.5" customHeight="1" x14ac:dyDescent="0.2">
      <c r="A520" s="79"/>
    </row>
    <row r="521" spans="1:1" s="35" customFormat="1" ht="10.5" customHeight="1" x14ac:dyDescent="0.2">
      <c r="A521" s="79"/>
    </row>
    <row r="522" spans="1:1" s="35" customFormat="1" ht="10.5" customHeight="1" x14ac:dyDescent="0.2">
      <c r="A522" s="79"/>
    </row>
    <row r="523" spans="1:1" s="35" customFormat="1" ht="10.5" customHeight="1" x14ac:dyDescent="0.2">
      <c r="A523" s="79"/>
    </row>
    <row r="524" spans="1:1" s="35" customFormat="1" ht="10.5" customHeight="1" x14ac:dyDescent="0.2">
      <c r="A524" s="79"/>
    </row>
    <row r="525" spans="1:1" s="35" customFormat="1" ht="10.5" customHeight="1" x14ac:dyDescent="0.2">
      <c r="A525" s="79"/>
    </row>
    <row r="526" spans="1:1" s="35" customFormat="1" ht="10.5" customHeight="1" x14ac:dyDescent="0.2">
      <c r="A526" s="79"/>
    </row>
    <row r="527" spans="1:1" s="35" customFormat="1" ht="10.5" customHeight="1" x14ac:dyDescent="0.2">
      <c r="A527" s="79"/>
    </row>
    <row r="528" spans="1:1" s="35" customFormat="1" ht="10.5" customHeight="1" x14ac:dyDescent="0.2">
      <c r="A528" s="79"/>
    </row>
    <row r="529" spans="1:33" s="35" customFormat="1" ht="10.5" customHeight="1" x14ac:dyDescent="0.2">
      <c r="A529" s="79"/>
    </row>
    <row r="530" spans="1:33" s="35" customFormat="1" ht="10.5" customHeight="1" x14ac:dyDescent="0.2">
      <c r="A530" s="79"/>
    </row>
    <row r="531" spans="1:33" s="35" customFormat="1" ht="10.5" customHeight="1" x14ac:dyDescent="0.2">
      <c r="A531" s="79"/>
    </row>
    <row r="532" spans="1:33" s="35" customFormat="1" ht="10.5" customHeight="1" x14ac:dyDescent="0.2">
      <c r="A532" s="79"/>
    </row>
    <row r="533" spans="1:33" s="35" customFormat="1" ht="10.5" customHeight="1" x14ac:dyDescent="0.2">
      <c r="A533" s="79"/>
    </row>
    <row r="534" spans="1:33" ht="10.5" customHeight="1" x14ac:dyDescent="0.2">
      <c r="A534" s="81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</row>
  </sheetData>
  <mergeCells count="12">
    <mergeCell ref="B120:B122"/>
    <mergeCell ref="A17:B17"/>
    <mergeCell ref="A7:B7"/>
    <mergeCell ref="A38:B38"/>
    <mergeCell ref="A48:B48"/>
    <mergeCell ref="A27:B27"/>
    <mergeCell ref="A58:B58"/>
    <mergeCell ref="A115:B115"/>
    <mergeCell ref="A69:B69"/>
    <mergeCell ref="A80:B80"/>
    <mergeCell ref="A92:B92"/>
    <mergeCell ref="A101:B10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33" max="5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2022-12-05T08:43:31Z</dcterms:modified>
</cp:coreProperties>
</file>